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linehp-my.sharepoint.com/personal/vaclav_plucar_havelpartners_cz/Documents/To Do/CENDIS/DNS Bodyshopping/ZD (pracovní verze)/verze_20230821/"/>
    </mc:Choice>
  </mc:AlternateContent>
  <xr:revisionPtr revIDLastSave="26" documentId="13_ncr:1_{DB1C46EA-533D-4959-A2CA-29F35A4253A0}" xr6:coauthVersionLast="47" xr6:coauthVersionMax="47" xr10:uidLastSave="{AAA30436-EC45-4E1A-988A-09C0B9050A9E}"/>
  <bookViews>
    <workbookView xWindow="-108" yWindow="-108" windowWidth="23256" windowHeight="12720" firstSheet="1" activeTab="1" xr2:uid="{00000000-000D-0000-FFFF-FFFF00000000}"/>
  </bookViews>
  <sheets>
    <sheet name="Výkaz 3rd party" sheetId="21" state="hidden" r:id="rId1"/>
    <sheet name="Výkaz EXT" sheetId="31" r:id="rId2"/>
    <sheet name="Srovnávací tabulka" sheetId="29" state="hidden" r:id="rId3"/>
  </sheets>
  <definedNames>
    <definedName name="_xlnm._FilterDatabase" localSheetId="0" hidden="1">'Výkaz 3rd party'!$A$16:$F$16</definedName>
    <definedName name="_xlnm.Print_Titles" localSheetId="0">'Výkaz 3rd party'!$16:$16</definedName>
    <definedName name="_xlnm.Print_Area" localSheetId="1">'Výkaz EXT'!$A$1:$G$33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1" l="1"/>
  <c r="G28" i="31"/>
  <c r="G8" i="31" l="1"/>
  <c r="G9" i="31" l="1"/>
  <c r="I31" i="29" l="1"/>
  <c r="J31" i="29"/>
  <c r="I99" i="29" l="1"/>
  <c r="J99" i="29"/>
  <c r="K99" i="29"/>
  <c r="L99" i="29"/>
  <c r="I100" i="29"/>
  <c r="J100" i="29"/>
  <c r="K100" i="29"/>
  <c r="L100" i="29"/>
  <c r="L101" i="29"/>
  <c r="I102" i="29"/>
  <c r="J102" i="29"/>
  <c r="K102" i="29"/>
  <c r="L102" i="29"/>
  <c r="I103" i="29"/>
  <c r="J103" i="29"/>
  <c r="K103" i="29"/>
  <c r="L103" i="29"/>
  <c r="I104" i="29"/>
  <c r="J104" i="29"/>
  <c r="K104" i="29"/>
  <c r="L104" i="29"/>
  <c r="I105" i="29"/>
  <c r="J105" i="29"/>
  <c r="K105" i="29"/>
  <c r="L105" i="29"/>
  <c r="K106" i="29"/>
  <c r="L106" i="29"/>
  <c r="I107" i="29"/>
  <c r="J107" i="29"/>
  <c r="K107" i="29"/>
  <c r="L107" i="29"/>
  <c r="I97" i="29"/>
  <c r="J97" i="29"/>
  <c r="K97" i="29"/>
  <c r="L97" i="29"/>
  <c r="N43" i="29"/>
  <c r="H45" i="29"/>
  <c r="H46" i="29" s="1"/>
  <c r="I45" i="29"/>
  <c r="I46" i="29" s="1"/>
  <c r="J45" i="29"/>
  <c r="J46" i="29" s="1"/>
  <c r="K45" i="29"/>
  <c r="K46" i="29" s="1"/>
  <c r="L45" i="29"/>
  <c r="L46" i="29" s="1"/>
  <c r="M45" i="29"/>
  <c r="M46" i="29" s="1"/>
  <c r="G45" i="29"/>
  <c r="H21" i="29"/>
  <c r="H22" i="29" s="1"/>
  <c r="F29" i="29"/>
  <c r="G29" i="29"/>
  <c r="H29" i="29"/>
  <c r="I29" i="29"/>
  <c r="J29" i="29"/>
  <c r="K29" i="29"/>
  <c r="L29" i="29"/>
  <c r="M29" i="29"/>
  <c r="F30" i="29"/>
  <c r="G30" i="29"/>
  <c r="H30" i="29"/>
  <c r="I30" i="29"/>
  <c r="J30" i="29"/>
  <c r="K30" i="29"/>
  <c r="L30" i="29"/>
  <c r="M30" i="29"/>
  <c r="F36" i="29"/>
  <c r="K31" i="29"/>
  <c r="I32" i="29"/>
  <c r="J32" i="29"/>
  <c r="K32" i="29"/>
  <c r="I33" i="29"/>
  <c r="J33" i="29"/>
  <c r="K33" i="29"/>
  <c r="I34" i="29"/>
  <c r="J34" i="29"/>
  <c r="K34" i="29"/>
  <c r="I35" i="29"/>
  <c r="J35" i="29"/>
  <c r="K35" i="29"/>
  <c r="I36" i="29"/>
  <c r="J36" i="29"/>
  <c r="K36" i="29"/>
  <c r="I37" i="29"/>
  <c r="J37" i="29"/>
  <c r="K37" i="29"/>
  <c r="M107" i="29"/>
  <c r="H107" i="29"/>
  <c r="G107" i="29"/>
  <c r="F107" i="29"/>
  <c r="M106" i="29"/>
  <c r="H106" i="29"/>
  <c r="F106" i="29"/>
  <c r="M105" i="29"/>
  <c r="H105" i="29"/>
  <c r="G105" i="29"/>
  <c r="F105" i="29"/>
  <c r="M104" i="29"/>
  <c r="H104" i="29"/>
  <c r="G104" i="29"/>
  <c r="F104" i="29"/>
  <c r="M103" i="29"/>
  <c r="H103" i="29"/>
  <c r="G103" i="29"/>
  <c r="F103" i="29"/>
  <c r="M102" i="29"/>
  <c r="H102" i="29"/>
  <c r="G102" i="29"/>
  <c r="F102" i="29"/>
  <c r="M101" i="29"/>
  <c r="H101" i="29"/>
  <c r="F101" i="29"/>
  <c r="M100" i="29"/>
  <c r="H100" i="29"/>
  <c r="G100" i="29"/>
  <c r="F100" i="29"/>
  <c r="M99" i="29"/>
  <c r="H99" i="29"/>
  <c r="G99" i="29"/>
  <c r="F99" i="29"/>
  <c r="M97" i="29"/>
  <c r="H97" i="29"/>
  <c r="G97" i="29"/>
  <c r="N95" i="29"/>
  <c r="F95" i="29"/>
  <c r="N94" i="29"/>
  <c r="F94" i="29"/>
  <c r="N93" i="29"/>
  <c r="F93" i="29"/>
  <c r="N92" i="29"/>
  <c r="F92" i="29"/>
  <c r="N91" i="29"/>
  <c r="F91" i="29"/>
  <c r="N90" i="29"/>
  <c r="F90" i="29"/>
  <c r="N89" i="29"/>
  <c r="F89" i="29"/>
  <c r="N88" i="29"/>
  <c r="F88" i="29"/>
  <c r="N87" i="29"/>
  <c r="F87" i="29"/>
  <c r="M83" i="29"/>
  <c r="M20" i="29" s="1"/>
  <c r="L83" i="29"/>
  <c r="K83" i="29"/>
  <c r="K20" i="29" s="1"/>
  <c r="J83" i="29"/>
  <c r="J20" i="29" s="1"/>
  <c r="I83" i="29"/>
  <c r="I20" i="29" s="1"/>
  <c r="H83" i="29"/>
  <c r="H20" i="29" s="1"/>
  <c r="G83" i="29"/>
  <c r="F83" i="29"/>
  <c r="M82" i="29"/>
  <c r="M19" i="29" s="1"/>
  <c r="L82" i="29"/>
  <c r="K82" i="29"/>
  <c r="K19" i="29" s="1"/>
  <c r="J82" i="29"/>
  <c r="J19" i="29" s="1"/>
  <c r="I82" i="29"/>
  <c r="I19" i="29" s="1"/>
  <c r="H82" i="29"/>
  <c r="H19" i="29" s="1"/>
  <c r="G82" i="29"/>
  <c r="G19" i="29" s="1"/>
  <c r="G21" i="29" s="1"/>
  <c r="F82" i="29"/>
  <c r="M81" i="29"/>
  <c r="M18" i="29" s="1"/>
  <c r="L81" i="29"/>
  <c r="L18" i="29" s="1"/>
  <c r="K81" i="29"/>
  <c r="K18" i="29" s="1"/>
  <c r="J81" i="29"/>
  <c r="J18" i="29" s="1"/>
  <c r="I81" i="29"/>
  <c r="I18" i="29" s="1"/>
  <c r="H81" i="29"/>
  <c r="H18" i="29" s="1"/>
  <c r="G81" i="29"/>
  <c r="F81" i="29"/>
  <c r="M78" i="29"/>
  <c r="L78" i="29"/>
  <c r="K78" i="29"/>
  <c r="J78" i="29"/>
  <c r="I78" i="29"/>
  <c r="H78" i="29"/>
  <c r="G78" i="29"/>
  <c r="F78" i="29"/>
  <c r="M77" i="29"/>
  <c r="L77" i="29"/>
  <c r="K77" i="29"/>
  <c r="J77" i="29"/>
  <c r="J106" i="29" s="1"/>
  <c r="I77" i="29"/>
  <c r="I106" i="29" s="1"/>
  <c r="H77" i="29"/>
  <c r="G77" i="29"/>
  <c r="G106" i="29" s="1"/>
  <c r="F77" i="29"/>
  <c r="M76" i="29"/>
  <c r="L76" i="29"/>
  <c r="K76" i="29"/>
  <c r="J76" i="29"/>
  <c r="I76" i="29"/>
  <c r="H76" i="29"/>
  <c r="G76" i="29"/>
  <c r="F76" i="29"/>
  <c r="M75" i="29"/>
  <c r="L75" i="29"/>
  <c r="K75" i="29"/>
  <c r="J75" i="29"/>
  <c r="I75" i="29"/>
  <c r="H75" i="29"/>
  <c r="G75" i="29"/>
  <c r="F75" i="29"/>
  <c r="M74" i="29"/>
  <c r="L74" i="29"/>
  <c r="K74" i="29"/>
  <c r="J74" i="29"/>
  <c r="I74" i="29"/>
  <c r="H74" i="29"/>
  <c r="G74" i="29"/>
  <c r="F74" i="29"/>
  <c r="M73" i="29"/>
  <c r="L73" i="29"/>
  <c r="K73" i="29"/>
  <c r="J73" i="29"/>
  <c r="I73" i="29"/>
  <c r="H73" i="29"/>
  <c r="G73" i="29"/>
  <c r="F73" i="29"/>
  <c r="M72" i="29"/>
  <c r="L72" i="29"/>
  <c r="K72" i="29"/>
  <c r="K101" i="29" s="1"/>
  <c r="J72" i="29"/>
  <c r="J101" i="29" s="1"/>
  <c r="I72" i="29"/>
  <c r="I101" i="29" s="1"/>
  <c r="H72" i="29"/>
  <c r="G72" i="29"/>
  <c r="G101" i="29" s="1"/>
  <c r="F72" i="29"/>
  <c r="M71" i="29"/>
  <c r="L71" i="29"/>
  <c r="K71" i="29"/>
  <c r="J71" i="29"/>
  <c r="I71" i="29"/>
  <c r="H71" i="29"/>
  <c r="G71" i="29"/>
  <c r="F71" i="29"/>
  <c r="M70" i="29"/>
  <c r="L70" i="29"/>
  <c r="K70" i="29"/>
  <c r="J70" i="29"/>
  <c r="I70" i="29"/>
  <c r="H70" i="29"/>
  <c r="H79" i="29" s="1"/>
  <c r="G70" i="29"/>
  <c r="G79" i="29" s="1"/>
  <c r="F70" i="29"/>
  <c r="N67" i="29"/>
  <c r="F67" i="29"/>
  <c r="N66" i="29"/>
  <c r="F66" i="29"/>
  <c r="N65" i="29"/>
  <c r="F65" i="29"/>
  <c r="M63" i="29"/>
  <c r="L63" i="29"/>
  <c r="K63" i="29"/>
  <c r="J63" i="29"/>
  <c r="I63" i="29"/>
  <c r="H63" i="29"/>
  <c r="G63" i="29"/>
  <c r="N62" i="29"/>
  <c r="F62" i="29"/>
  <c r="N61" i="29"/>
  <c r="N60" i="29"/>
  <c r="F60" i="29"/>
  <c r="N59" i="29"/>
  <c r="F59" i="29"/>
  <c r="N58" i="29"/>
  <c r="F58" i="29"/>
  <c r="N57" i="29"/>
  <c r="F57" i="29"/>
  <c r="N56" i="29"/>
  <c r="F56" i="29"/>
  <c r="N55" i="29"/>
  <c r="F55" i="29"/>
  <c r="N54" i="29"/>
  <c r="F54" i="29"/>
  <c r="N44" i="29"/>
  <c r="F44" i="29"/>
  <c r="F43" i="29"/>
  <c r="N42" i="29"/>
  <c r="F42" i="29"/>
  <c r="M37" i="29"/>
  <c r="L37" i="29"/>
  <c r="H37" i="29"/>
  <c r="G37" i="29"/>
  <c r="F37" i="29"/>
  <c r="M36" i="29"/>
  <c r="L36" i="29"/>
  <c r="H36" i="29"/>
  <c r="G36" i="29"/>
  <c r="M35" i="29"/>
  <c r="L35" i="29"/>
  <c r="H35" i="29"/>
  <c r="G35" i="29"/>
  <c r="F35" i="29"/>
  <c r="M34" i="29"/>
  <c r="L34" i="29"/>
  <c r="H34" i="29"/>
  <c r="G34" i="29"/>
  <c r="F34" i="29"/>
  <c r="M33" i="29"/>
  <c r="L33" i="29"/>
  <c r="H33" i="29"/>
  <c r="G33" i="29"/>
  <c r="F33" i="29"/>
  <c r="M32" i="29"/>
  <c r="L32" i="29"/>
  <c r="H32" i="29"/>
  <c r="G32" i="29"/>
  <c r="F32" i="29"/>
  <c r="M31" i="29"/>
  <c r="L31" i="29"/>
  <c r="H31" i="29"/>
  <c r="G31" i="29"/>
  <c r="F31" i="29"/>
  <c r="L20" i="29"/>
  <c r="F20" i="29"/>
  <c r="L19" i="29"/>
  <c r="L21" i="29" s="1"/>
  <c r="L22" i="29" s="1"/>
  <c r="F19" i="29"/>
  <c r="G18" i="29"/>
  <c r="F18" i="29"/>
  <c r="F13" i="29"/>
  <c r="M13" i="29" s="1"/>
  <c r="F12" i="29"/>
  <c r="M12" i="29" s="1"/>
  <c r="F11" i="29"/>
  <c r="L11" i="29" s="1"/>
  <c r="F10" i="29"/>
  <c r="G10" i="29" s="1"/>
  <c r="M9" i="29"/>
  <c r="H9" i="29"/>
  <c r="F9" i="29"/>
  <c r="K9" i="29" s="1"/>
  <c r="F8" i="29"/>
  <c r="J8" i="29" s="1"/>
  <c r="F7" i="29"/>
  <c r="K7" i="29" s="1"/>
  <c r="F6" i="29"/>
  <c r="K6" i="29" s="1"/>
  <c r="F5" i="29"/>
  <c r="M5" i="29" s="1"/>
  <c r="J79" i="29" l="1"/>
  <c r="J21" i="29"/>
  <c r="J22" i="29" s="1"/>
  <c r="J9" i="29"/>
  <c r="N45" i="29"/>
  <c r="N46" i="29" s="1"/>
  <c r="N19" i="29"/>
  <c r="M21" i="29"/>
  <c r="M22" i="29" s="1"/>
  <c r="K21" i="29"/>
  <c r="K22" i="29" s="1"/>
  <c r="I21" i="29"/>
  <c r="I22" i="29" s="1"/>
  <c r="I109" i="29"/>
  <c r="L109" i="29"/>
  <c r="K109" i="29"/>
  <c r="J109" i="29"/>
  <c r="G46" i="29"/>
  <c r="K8" i="29"/>
  <c r="M38" i="29"/>
  <c r="G38" i="29"/>
  <c r="N29" i="29"/>
  <c r="N30" i="29"/>
  <c r="L38" i="29"/>
  <c r="K10" i="29"/>
  <c r="N77" i="29"/>
  <c r="M8" i="29"/>
  <c r="N68" i="29"/>
  <c r="I12" i="29"/>
  <c r="N100" i="29"/>
  <c r="L6" i="29"/>
  <c r="M6" i="29"/>
  <c r="I9" i="29"/>
  <c r="L10" i="29"/>
  <c r="G12" i="29"/>
  <c r="N31" i="29"/>
  <c r="I79" i="29"/>
  <c r="I84" i="29" s="1"/>
  <c r="N81" i="29"/>
  <c r="M109" i="29"/>
  <c r="N106" i="29"/>
  <c r="H5" i="29"/>
  <c r="L9" i="29"/>
  <c r="G11" i="29"/>
  <c r="J12" i="29"/>
  <c r="N103" i="29"/>
  <c r="H11" i="29"/>
  <c r="N63" i="29"/>
  <c r="N78" i="29"/>
  <c r="N105" i="29"/>
  <c r="G6" i="29"/>
  <c r="J11" i="29"/>
  <c r="H13" i="29"/>
  <c r="N35" i="29"/>
  <c r="N102" i="29"/>
  <c r="H6" i="29"/>
  <c r="H10" i="29"/>
  <c r="K11" i="29"/>
  <c r="G109" i="29"/>
  <c r="J6" i="29"/>
  <c r="G9" i="29"/>
  <c r="I10" i="29"/>
  <c r="M11" i="29"/>
  <c r="N32" i="29"/>
  <c r="N37" i="29"/>
  <c r="N72" i="29"/>
  <c r="N74" i="29"/>
  <c r="N76" i="29"/>
  <c r="H109" i="29"/>
  <c r="N107" i="29"/>
  <c r="J38" i="29"/>
  <c r="K38" i="29"/>
  <c r="I38" i="29"/>
  <c r="N34" i="29"/>
  <c r="N71" i="29"/>
  <c r="N75" i="29"/>
  <c r="N82" i="29"/>
  <c r="N83" i="29"/>
  <c r="N97" i="29"/>
  <c r="N101" i="29"/>
  <c r="N104" i="29"/>
  <c r="H38" i="29"/>
  <c r="H39" i="29" s="1"/>
  <c r="N36" i="29"/>
  <c r="N33" i="29"/>
  <c r="H84" i="29"/>
  <c r="J84" i="29"/>
  <c r="G84" i="29"/>
  <c r="L7" i="29"/>
  <c r="K79" i="29"/>
  <c r="K84" i="29" s="1"/>
  <c r="G5" i="29"/>
  <c r="M7" i="29"/>
  <c r="L8" i="29"/>
  <c r="J10" i="29"/>
  <c r="I11" i="29"/>
  <c r="H12" i="29"/>
  <c r="G13" i="29"/>
  <c r="N18" i="29"/>
  <c r="L79" i="29"/>
  <c r="L84" i="29" s="1"/>
  <c r="M79" i="29"/>
  <c r="M84" i="29" s="1"/>
  <c r="N70" i="29"/>
  <c r="N99" i="29"/>
  <c r="J5" i="29"/>
  <c r="I6" i="29"/>
  <c r="H7" i="29"/>
  <c r="G8" i="29"/>
  <c r="M10" i="29"/>
  <c r="K12" i="29"/>
  <c r="J13" i="29"/>
  <c r="G20" i="29"/>
  <c r="N20" i="29" s="1"/>
  <c r="I5" i="29"/>
  <c r="I13" i="29"/>
  <c r="K5" i="29"/>
  <c r="I7" i="29"/>
  <c r="H8" i="29"/>
  <c r="L12" i="29"/>
  <c r="K13" i="29"/>
  <c r="L5" i="29"/>
  <c r="J7" i="29"/>
  <c r="I8" i="29"/>
  <c r="L13" i="29"/>
  <c r="N73" i="29"/>
  <c r="G7" i="29"/>
  <c r="G22" i="29" l="1"/>
  <c r="N21" i="29"/>
  <c r="N22" i="29"/>
  <c r="N9" i="29"/>
  <c r="I39" i="29"/>
  <c r="I40" i="29" s="1"/>
  <c r="I48" i="29" s="1"/>
  <c r="N84" i="29"/>
  <c r="L39" i="29"/>
  <c r="L40" i="29" s="1"/>
  <c r="L48" i="29" s="1"/>
  <c r="K39" i="29"/>
  <c r="K40" i="29" s="1"/>
  <c r="K48" i="29" s="1"/>
  <c r="J39" i="29"/>
  <c r="J40" i="29" s="1"/>
  <c r="J48" i="29" s="1"/>
  <c r="G39" i="29"/>
  <c r="G40" i="29" s="1"/>
  <c r="G48" i="29" s="1"/>
  <c r="M39" i="29"/>
  <c r="M40" i="29" s="1"/>
  <c r="M48" i="29" s="1"/>
  <c r="N6" i="29"/>
  <c r="M14" i="29"/>
  <c r="M15" i="29" s="1"/>
  <c r="M16" i="29" s="1"/>
  <c r="M24" i="29" s="1"/>
  <c r="H14" i="29"/>
  <c r="H15" i="29" s="1"/>
  <c r="N38" i="29"/>
  <c r="N13" i="29"/>
  <c r="N12" i="29"/>
  <c r="L14" i="29"/>
  <c r="J14" i="29"/>
  <c r="N109" i="29"/>
  <c r="N11" i="29"/>
  <c r="N79" i="29"/>
  <c r="N10" i="29"/>
  <c r="H40" i="29"/>
  <c r="H48" i="29" s="1"/>
  <c r="N7" i="29"/>
  <c r="K14" i="29"/>
  <c r="N8" i="29"/>
  <c r="G14" i="29"/>
  <c r="G15" i="29" s="1"/>
  <c r="N5" i="29"/>
  <c r="I14" i="29"/>
  <c r="G49" i="29" l="1"/>
  <c r="M51" i="29"/>
  <c r="I49" i="29"/>
  <c r="N39" i="29"/>
  <c r="N40" i="29" s="1"/>
  <c r="N48" i="29" s="1"/>
  <c r="J15" i="29"/>
  <c r="J16" i="29" s="1"/>
  <c r="J24" i="29" s="1"/>
  <c r="J51" i="29" s="1"/>
  <c r="L15" i="29"/>
  <c r="L16" i="29" s="1"/>
  <c r="L24" i="29" s="1"/>
  <c r="L51" i="29" s="1"/>
  <c r="H16" i="29"/>
  <c r="H24" i="29" s="1"/>
  <c r="H51" i="29" s="1"/>
  <c r="I15" i="29"/>
  <c r="I16" i="29" s="1"/>
  <c r="I24" i="29" s="1"/>
  <c r="I51" i="29" s="1"/>
  <c r="K15" i="29"/>
  <c r="K16" i="29" s="1"/>
  <c r="K24" i="29" s="1"/>
  <c r="K51" i="29" s="1"/>
  <c r="G16" i="29"/>
  <c r="N14" i="29"/>
  <c r="I25" i="29" l="1"/>
  <c r="N15" i="29"/>
  <c r="N16" i="29" s="1"/>
  <c r="G24" i="29"/>
  <c r="G25" i="29" s="1"/>
  <c r="N24" i="29" l="1"/>
  <c r="N49" i="29" s="1"/>
  <c r="G51" i="29"/>
  <c r="N51" i="29" l="1"/>
  <c r="F5" i="21" l="1"/>
  <c r="F204" i="21" l="1"/>
  <c r="F3" i="21"/>
  <c r="F2" i="21"/>
  <c r="F1" i="21"/>
  <c r="F14" i="21"/>
  <c r="F13" i="21"/>
  <c r="F12" i="21"/>
  <c r="F11" i="21"/>
  <c r="D14" i="21"/>
  <c r="D13" i="21"/>
  <c r="D12" i="21"/>
  <c r="D11" i="21"/>
  <c r="F7" i="21"/>
  <c r="F6" i="21"/>
  <c r="F4" i="21"/>
  <c r="F8" i="21" l="1"/>
</calcChain>
</file>

<file path=xl/sharedStrings.xml><?xml version="1.0" encoding="utf-8"?>
<sst xmlns="http://schemas.openxmlformats.org/spreadsheetml/2006/main" count="241" uniqueCount="91">
  <si>
    <t xml:space="preserve">PROJEKT: </t>
  </si>
  <si>
    <t>CELKEM :</t>
  </si>
  <si>
    <t>Rámcová smlouva o plnění zakázek a poskytování odborných a poradenských a dalších služeb v rezortu Ministerstva dopravy</t>
  </si>
  <si>
    <t>Rámcová smlouva</t>
  </si>
  <si>
    <t>ze dne</t>
  </si>
  <si>
    <t>evidenční číslo</t>
  </si>
  <si>
    <t>Písemný pokyn</t>
  </si>
  <si>
    <t>Nabídka</t>
  </si>
  <si>
    <t>Objednávka</t>
  </si>
  <si>
    <t>MD2300634</t>
  </si>
  <si>
    <t>Datum</t>
  </si>
  <si>
    <t>Pracovník</t>
  </si>
  <si>
    <t>Projekt</t>
  </si>
  <si>
    <t>Upřesnění činnosti</t>
  </si>
  <si>
    <t>Výstupy</t>
  </si>
  <si>
    <t>ČLH</t>
  </si>
  <si>
    <t>Celkem</t>
  </si>
  <si>
    <t>Schvalovací doložka</t>
  </si>
  <si>
    <t>Jméno a příjmení</t>
  </si>
  <si>
    <t>Podpis</t>
  </si>
  <si>
    <t>Organizace</t>
  </si>
  <si>
    <t>Vyhotovil</t>
  </si>
  <si>
    <t xml:space="preserve">CENDIS, s. p. </t>
  </si>
  <si>
    <t>Schválil</t>
  </si>
  <si>
    <t>Jiří Brož</t>
  </si>
  <si>
    <t>Vít Švestka</t>
  </si>
  <si>
    <t>Štěpán Stehlíček</t>
  </si>
  <si>
    <t>Jan Turek</t>
  </si>
  <si>
    <t>Zajištění služeb provozu, podpory a rozvoje ekonomického systému IFS9</t>
  </si>
  <si>
    <t>Marie Trousilová</t>
  </si>
  <si>
    <t>Mgr. Jiří Brož</t>
  </si>
  <si>
    <t>Becker &amp; Poliakoff, s.r.o.</t>
  </si>
  <si>
    <t>Ing. Jan Paroubek</t>
  </si>
  <si>
    <t>CENDIS, s.p.</t>
  </si>
  <si>
    <t>Ing. Tomáš Čoček, Ph.D.</t>
  </si>
  <si>
    <t>MD ČR (odbor 160)</t>
  </si>
  <si>
    <t>Daniel Vičan</t>
  </si>
  <si>
    <t>(neobsazeno)</t>
  </si>
  <si>
    <t>BESIP</t>
  </si>
  <si>
    <t>vyhledávání. Eventy na sociální sítě – roadshow Respekt</t>
  </si>
  <si>
    <t>Manažer projektu</t>
  </si>
  <si>
    <t>Administrátor projektu</t>
  </si>
  <si>
    <t>přiměřený zisk</t>
  </si>
  <si>
    <t>Předpokládané plnění (nabídka)</t>
  </si>
  <si>
    <t>jméno</t>
  </si>
  <si>
    <t>cena dle smlouvy (Kč/hod)</t>
  </si>
  <si>
    <t>nabídková cena (Kč/hod)</t>
  </si>
  <si>
    <t>nabídková cena (Kč/den)</t>
  </si>
  <si>
    <t>∑</t>
  </si>
  <si>
    <t>CENDIS</t>
  </si>
  <si>
    <t>Konzultant senior</t>
  </si>
  <si>
    <t>Technický expert</t>
  </si>
  <si>
    <t>Henzl</t>
  </si>
  <si>
    <t>Konzultant senior (ekonomika)</t>
  </si>
  <si>
    <t>Konzultant junior</t>
  </si>
  <si>
    <t>Projektový manažer junior</t>
  </si>
  <si>
    <t>Lonský</t>
  </si>
  <si>
    <t>Σ</t>
  </si>
  <si>
    <t>back office</t>
  </si>
  <si>
    <t>Σ fakturace CENDIS vlastní náklady</t>
  </si>
  <si>
    <t>EXT</t>
  </si>
  <si>
    <t>(EXT1) IT - architektura, systémy</t>
  </si>
  <si>
    <t>(EXT2) Právní služby</t>
  </si>
  <si>
    <r>
      <t xml:space="preserve">(Becker </t>
    </r>
    <r>
      <rPr>
        <sz val="11"/>
        <color theme="1"/>
        <rFont val="Tahoma"/>
        <family val="2"/>
        <charset val="238"/>
      </rPr>
      <t>&amp;</t>
    </r>
    <r>
      <rPr>
        <sz val="11"/>
        <color theme="1"/>
        <rFont val="Calibri"/>
        <family val="2"/>
      </rPr>
      <t xml:space="preserve"> Poliakoff)</t>
    </r>
  </si>
  <si>
    <t>(EXT3) Prezentační podpora</t>
  </si>
  <si>
    <t>Σ externí služby</t>
  </si>
  <si>
    <t>X</t>
  </si>
  <si>
    <t>Skutečné plnění</t>
  </si>
  <si>
    <t>Moravec</t>
  </si>
  <si>
    <t>Paroubek</t>
  </si>
  <si>
    <t>Kavanová</t>
  </si>
  <si>
    <t>Jalovcová</t>
  </si>
  <si>
    <t xml:space="preserve">Σ </t>
  </si>
  <si>
    <t>(Sapphire advise)</t>
  </si>
  <si>
    <t>(Ewing PR)</t>
  </si>
  <si>
    <t>Celkem (částka k fakturaci)</t>
  </si>
  <si>
    <t>Rozdíl (skutečnost oproti nabídce)</t>
  </si>
  <si>
    <t>Předpokládaná pracnost</t>
  </si>
  <si>
    <t>dny</t>
  </si>
  <si>
    <t>Celkem Cendis</t>
  </si>
  <si>
    <t>(EXT3) PR podpora</t>
  </si>
  <si>
    <t>Celkem ext.</t>
  </si>
  <si>
    <t>hodiny</t>
  </si>
  <si>
    <t>Skutečná pracnost</t>
  </si>
  <si>
    <t>rozdíl (hodin)</t>
  </si>
  <si>
    <t xml:space="preserve">       Přehled činností (EXT) </t>
  </si>
  <si>
    <t xml:space="preserve">PŘEHLED POSKYTNUTÝCH SLUŽEB: </t>
  </si>
  <si>
    <t>Smlouva o poskytování služeb</t>
  </si>
  <si>
    <t>Požadavek</t>
  </si>
  <si>
    <t>Dodavatel</t>
  </si>
  <si>
    <t>ICT odborník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</si>
</sst>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5]mmm\-yy;@"/>
    <numFmt numFmtId="165" formatCode="0.0"/>
    <numFmt numFmtId="166" formatCode="dd/mm/yy;@"/>
    <numFmt numFmtId="167" formatCode="d/m/yyyy;@"/>
  </numFmts>
  <fonts count="54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Tahoma"/>
      <family val="2"/>
      <charset val="238"/>
    </font>
    <font>
      <sz val="11"/>
      <color theme="1"/>
      <name val="Calibri"/>
      <family val="2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sz val="12"/>
      <color rgb="FF9C5700"/>
      <name val="Calibri"/>
      <family val="2"/>
      <charset val="238"/>
      <scheme val="minor"/>
    </font>
    <font>
      <sz val="12"/>
      <color rgb="FF3F3F76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2"/>
      <color rgb="FFFA7D00"/>
      <name val="Calibri"/>
      <family val="2"/>
      <charset val="238"/>
      <scheme val="minor"/>
    </font>
    <font>
      <sz val="12"/>
      <color rgb="FFFA7D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7F7F7F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29306E"/>
      <name val="Calibri"/>
      <family val="2"/>
      <charset val="238"/>
      <scheme val="minor"/>
    </font>
    <font>
      <b/>
      <sz val="12"/>
      <name val="Calibri (Základní text)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43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</fills>
  <borders count="15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double">
        <color indexed="64"/>
      </bottom>
      <diagonal/>
    </border>
    <border>
      <left style="double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hair">
        <color auto="1"/>
      </right>
      <top style="double">
        <color indexed="64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 style="hair">
        <color indexed="64"/>
      </right>
      <top style="double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double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indexed="64"/>
      </left>
      <right style="medium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double">
        <color auto="1"/>
      </left>
      <right style="medium">
        <color auto="1"/>
      </right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indexed="64"/>
      </right>
      <top/>
      <bottom style="medium">
        <color auto="1"/>
      </bottom>
      <diagonal/>
    </border>
    <border>
      <left style="double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 style="thin">
        <color indexed="64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double">
        <color auto="1"/>
      </left>
      <right style="medium">
        <color auto="1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000000"/>
      </bottom>
      <diagonal/>
    </border>
    <border>
      <left style="hair">
        <color auto="1"/>
      </left>
      <right style="medium">
        <color rgb="FF000000"/>
      </right>
      <top style="hair">
        <color auto="1"/>
      </top>
      <bottom style="hair">
        <color auto="1"/>
      </bottom>
      <diagonal/>
    </border>
    <border>
      <left style="medium">
        <color rgb="FF000000"/>
      </left>
      <right style="hair">
        <color auto="1"/>
      </right>
      <top/>
      <bottom style="hair">
        <color auto="1"/>
      </bottom>
      <diagonal/>
    </border>
    <border>
      <left style="medium">
        <color rgb="FF000000"/>
      </left>
      <right style="hair">
        <color auto="1"/>
      </right>
      <top style="medium">
        <color rgb="FF000000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rgb="FF000000"/>
      </top>
      <bottom style="medium">
        <color indexed="64"/>
      </bottom>
      <diagonal/>
    </border>
    <border>
      <left style="hair">
        <color auto="1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hair">
        <color auto="1"/>
      </left>
      <right style="medium">
        <color rgb="FF000000"/>
      </right>
      <top/>
      <bottom style="hair">
        <color auto="1"/>
      </bottom>
      <diagonal/>
    </border>
    <border>
      <left style="medium">
        <color rgb="FF00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000000"/>
      </left>
      <right style="hair">
        <color auto="1"/>
      </right>
      <top/>
      <bottom style="medium">
        <color rgb="FF000000"/>
      </bottom>
      <diagonal/>
    </border>
    <border>
      <left style="hair">
        <color auto="1"/>
      </left>
      <right style="hair">
        <color auto="1"/>
      </right>
      <top/>
      <bottom style="medium">
        <color rgb="FF000000"/>
      </bottom>
      <diagonal/>
    </border>
    <border>
      <left style="hair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auto="1"/>
      </right>
      <top style="hair">
        <color auto="1"/>
      </top>
      <bottom style="medium">
        <color rgb="FF000000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81">
    <xf numFmtId="0" fontId="0" fillId="0" borderId="0"/>
    <xf numFmtId="0" fontId="6" fillId="0" borderId="0"/>
    <xf numFmtId="0" fontId="22" fillId="0" borderId="0"/>
    <xf numFmtId="0" fontId="25" fillId="0" borderId="0" applyNumberFormat="0" applyFill="0" applyBorder="0" applyAlignment="0" applyProtection="0"/>
    <xf numFmtId="0" fontId="26" fillId="0" borderId="104" applyNumberFormat="0" applyFill="0" applyAlignment="0" applyProtection="0"/>
    <xf numFmtId="0" fontId="27" fillId="0" borderId="105" applyNumberFormat="0" applyFill="0" applyAlignment="0" applyProtection="0"/>
    <xf numFmtId="0" fontId="28" fillId="0" borderId="106" applyNumberFormat="0" applyFill="0" applyAlignment="0" applyProtection="0"/>
    <xf numFmtId="0" fontId="28" fillId="0" borderId="0" applyNumberFormat="0" applyFill="0" applyBorder="0" applyAlignment="0" applyProtection="0"/>
    <xf numFmtId="0" fontId="29" fillId="9" borderId="0" applyNumberFormat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107" applyNumberFormat="0" applyAlignment="0" applyProtection="0"/>
    <xf numFmtId="0" fontId="33" fillId="13" borderId="108" applyNumberFormat="0" applyAlignment="0" applyProtection="0"/>
    <xf numFmtId="0" fontId="34" fillId="13" borderId="107" applyNumberFormat="0" applyAlignment="0" applyProtection="0"/>
    <xf numFmtId="0" fontId="35" fillId="0" borderId="109" applyNumberFormat="0" applyFill="0" applyAlignment="0" applyProtection="0"/>
    <xf numFmtId="0" fontId="23" fillId="14" borderId="110" applyNumberFormat="0" applyAlignment="0" applyProtection="0"/>
    <xf numFmtId="0" fontId="2" fillId="0" borderId="0" applyNumberFormat="0" applyFill="0" applyBorder="0" applyAlignment="0" applyProtection="0"/>
    <xf numFmtId="0" fontId="24" fillId="15" borderId="111" applyNumberFormat="0" applyFont="0" applyAlignment="0" applyProtection="0"/>
    <xf numFmtId="0" fontId="36" fillId="0" borderId="0" applyNumberFormat="0" applyFill="0" applyBorder="0" applyAlignment="0" applyProtection="0"/>
    <xf numFmtId="0" fontId="4" fillId="0" borderId="112" applyNumberFormat="0" applyFill="0" applyAlignment="0" applyProtection="0"/>
    <xf numFmtId="0" fontId="37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37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37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37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37" fillId="32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37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38" fillId="0" borderId="0"/>
    <xf numFmtId="0" fontId="39" fillId="9" borderId="0" applyNumberFormat="0" applyBorder="0" applyAlignment="0" applyProtection="0"/>
    <xf numFmtId="0" fontId="40" fillId="10" borderId="0" applyNumberFormat="0" applyBorder="0" applyAlignment="0" applyProtection="0"/>
    <xf numFmtId="0" fontId="41" fillId="11" borderId="0" applyNumberFormat="0" applyBorder="0" applyAlignment="0" applyProtection="0"/>
    <xf numFmtId="0" fontId="42" fillId="12" borderId="107" applyNumberFormat="0" applyAlignment="0" applyProtection="0"/>
    <xf numFmtId="0" fontId="43" fillId="13" borderId="108" applyNumberFormat="0" applyAlignment="0" applyProtection="0"/>
    <xf numFmtId="0" fontId="44" fillId="13" borderId="107" applyNumberFormat="0" applyAlignment="0" applyProtection="0"/>
    <xf numFmtId="0" fontId="45" fillId="0" borderId="109" applyNumberFormat="0" applyFill="0" applyAlignment="0" applyProtection="0"/>
    <xf numFmtId="0" fontId="46" fillId="14" borderId="110" applyNumberFormat="0" applyAlignment="0" applyProtection="0"/>
    <xf numFmtId="0" fontId="47" fillId="0" borderId="0" applyNumberFormat="0" applyFill="0" applyBorder="0" applyAlignment="0" applyProtection="0"/>
    <xf numFmtId="0" fontId="38" fillId="15" borderId="111" applyNumberFormat="0" applyFont="0" applyAlignment="0" applyProtection="0"/>
    <xf numFmtId="0" fontId="48" fillId="0" borderId="0" applyNumberFormat="0" applyFill="0" applyBorder="0" applyAlignment="0" applyProtection="0"/>
    <xf numFmtId="0" fontId="16" fillId="0" borderId="112" applyNumberFormat="0" applyFill="0" applyAlignment="0" applyProtection="0"/>
    <xf numFmtId="0" fontId="21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21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21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21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21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21" fillId="36" borderId="0" applyNumberFormat="0" applyBorder="0" applyAlignment="0" applyProtection="0"/>
    <xf numFmtId="0" fontId="38" fillId="37" borderId="0" applyNumberFormat="0" applyBorder="0" applyAlignment="0" applyProtection="0"/>
    <xf numFmtId="0" fontId="38" fillId="38" borderId="0" applyNumberFormat="0" applyBorder="0" applyAlignment="0" applyProtection="0"/>
    <xf numFmtId="0" fontId="38" fillId="39" borderId="0" applyNumberFormat="0" applyBorder="0" applyAlignment="0" applyProtection="0"/>
  </cellStyleXfs>
  <cellXfs count="362">
    <xf numFmtId="0" fontId="0" fillId="0" borderId="0" xfId="0"/>
    <xf numFmtId="3" fontId="4" fillId="0" borderId="0" xfId="0" applyNumberFormat="1" applyFont="1" applyAlignment="1">
      <alignment vertical="center"/>
    </xf>
    <xf numFmtId="0" fontId="4" fillId="0" borderId="0" xfId="0" applyFont="1"/>
    <xf numFmtId="3" fontId="6" fillId="0" borderId="39" xfId="1" applyNumberFormat="1" applyBorder="1" applyAlignment="1">
      <alignment horizontal="right" vertical="center" indent="1"/>
    </xf>
    <xf numFmtId="3" fontId="6" fillId="0" borderId="40" xfId="1" applyNumberFormat="1" applyBorder="1" applyAlignment="1">
      <alignment horizontal="right" vertical="center" indent="1"/>
    </xf>
    <xf numFmtId="3" fontId="4" fillId="3" borderId="41" xfId="1" applyNumberFormat="1" applyFont="1" applyFill="1" applyBorder="1" applyAlignment="1">
      <alignment horizontal="right" vertical="center" indent="1"/>
    </xf>
    <xf numFmtId="3" fontId="6" fillId="0" borderId="34" xfId="1" applyNumberFormat="1" applyBorder="1" applyAlignment="1">
      <alignment horizontal="right" vertical="center" indent="1"/>
    </xf>
    <xf numFmtId="3" fontId="4" fillId="3" borderId="35" xfId="0" applyNumberFormat="1" applyFont="1" applyFill="1" applyBorder="1" applyAlignment="1">
      <alignment horizontal="right" vertical="center" indent="1"/>
    </xf>
    <xf numFmtId="3" fontId="6" fillId="2" borderId="15" xfId="1" applyNumberFormat="1" applyFill="1" applyBorder="1" applyAlignment="1">
      <alignment vertical="center"/>
    </xf>
    <xf numFmtId="3" fontId="6" fillId="2" borderId="8" xfId="1" applyNumberFormat="1" applyFill="1" applyBorder="1" applyAlignment="1">
      <alignment vertical="center"/>
    </xf>
    <xf numFmtId="3" fontId="6" fillId="2" borderId="9" xfId="1" applyNumberFormat="1" applyFill="1" applyBorder="1" applyAlignment="1">
      <alignment horizontal="right" vertical="center" indent="1"/>
    </xf>
    <xf numFmtId="3" fontId="4" fillId="2" borderId="42" xfId="0" applyNumberFormat="1" applyFont="1" applyFill="1" applyBorder="1" applyAlignment="1">
      <alignment horizontal="right" vertical="center" indent="1"/>
    </xf>
    <xf numFmtId="3" fontId="6" fillId="0" borderId="9" xfId="1" applyNumberFormat="1" applyBorder="1" applyAlignment="1">
      <alignment horizontal="right" vertical="center" indent="1"/>
    </xf>
    <xf numFmtId="3" fontId="4" fillId="3" borderId="41" xfId="0" applyNumberFormat="1" applyFont="1" applyFill="1" applyBorder="1" applyAlignment="1">
      <alignment horizontal="right" vertical="center" indent="1"/>
    </xf>
    <xf numFmtId="3" fontId="4" fillId="0" borderId="47" xfId="1" applyNumberFormat="1" applyFont="1" applyBorder="1" applyAlignment="1">
      <alignment horizontal="center" vertical="center"/>
    </xf>
    <xf numFmtId="3" fontId="4" fillId="0" borderId="48" xfId="1" applyNumberFormat="1" applyFont="1" applyBorder="1" applyAlignment="1">
      <alignment horizontal="left" vertical="center" indent="1"/>
    </xf>
    <xf numFmtId="3" fontId="4" fillId="0" borderId="53" xfId="1" applyNumberFormat="1" applyFont="1" applyBorder="1" applyAlignment="1">
      <alignment horizontal="right" vertical="center" indent="1"/>
    </xf>
    <xf numFmtId="3" fontId="4" fillId="0" borderId="0" xfId="1" applyNumberFormat="1" applyFont="1" applyAlignment="1">
      <alignment vertical="center"/>
    </xf>
    <xf numFmtId="3" fontId="4" fillId="3" borderId="54" xfId="0" applyNumberFormat="1" applyFont="1" applyFill="1" applyBorder="1" applyAlignment="1">
      <alignment horizontal="right" vertical="center" indent="1"/>
    </xf>
    <xf numFmtId="3" fontId="4" fillId="0" borderId="0" xfId="1" applyNumberFormat="1" applyFont="1" applyAlignment="1">
      <alignment horizontal="center" vertical="center"/>
    </xf>
    <xf numFmtId="3" fontId="4" fillId="0" borderId="0" xfId="1" applyNumberFormat="1" applyFont="1" applyAlignment="1">
      <alignment horizontal="left" vertical="center" indent="1"/>
    </xf>
    <xf numFmtId="3" fontId="4" fillId="0" borderId="0" xfId="1" applyNumberFormat="1" applyFont="1" applyAlignment="1">
      <alignment horizontal="right" vertical="center" indent="1"/>
    </xf>
    <xf numFmtId="3" fontId="7" fillId="3" borderId="0" xfId="0" applyNumberFormat="1" applyFont="1" applyFill="1" applyAlignment="1">
      <alignment horizontal="right" vertical="center" indent="1"/>
    </xf>
    <xf numFmtId="3" fontId="6" fillId="0" borderId="0" xfId="1" applyNumberFormat="1" applyAlignment="1">
      <alignment horizontal="left" vertical="center" indent="1"/>
    </xf>
    <xf numFmtId="3" fontId="6" fillId="0" borderId="0" xfId="1" applyNumberFormat="1" applyAlignment="1">
      <alignment horizontal="center" vertical="center"/>
    </xf>
    <xf numFmtId="3" fontId="9" fillId="0" borderId="47" xfId="1" applyNumberFormat="1" applyFont="1" applyBorder="1" applyAlignment="1">
      <alignment horizontal="center" vertical="center"/>
    </xf>
    <xf numFmtId="3" fontId="9" fillId="0" borderId="48" xfId="1" applyNumberFormat="1" applyFont="1" applyBorder="1" applyAlignment="1">
      <alignment horizontal="left" vertical="center" indent="1"/>
    </xf>
    <xf numFmtId="3" fontId="9" fillId="0" borderId="49" xfId="1" applyNumberFormat="1" applyFont="1" applyBorder="1" applyAlignment="1">
      <alignment horizontal="left" vertical="center" indent="1"/>
    </xf>
    <xf numFmtId="3" fontId="9" fillId="0" borderId="50" xfId="1" applyNumberFormat="1" applyFont="1" applyBorder="1" applyAlignment="1">
      <alignment horizontal="right" vertical="center" indent="1"/>
    </xf>
    <xf numFmtId="3" fontId="9" fillId="0" borderId="52" xfId="1" applyNumberFormat="1" applyFont="1" applyBorder="1" applyAlignment="1">
      <alignment horizontal="right" vertical="center" indent="1"/>
    </xf>
    <xf numFmtId="3" fontId="9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left" vertical="center" indent="1"/>
    </xf>
    <xf numFmtId="3" fontId="9" fillId="0" borderId="0" xfId="1" applyNumberFormat="1" applyFont="1" applyAlignment="1">
      <alignment horizontal="right" vertical="center" indent="1"/>
    </xf>
    <xf numFmtId="3" fontId="7" fillId="4" borderId="0" xfId="1" applyNumberFormat="1" applyFont="1" applyFill="1" applyAlignment="1">
      <alignment horizontal="center" vertical="center"/>
    </xf>
    <xf numFmtId="3" fontId="10" fillId="4" borderId="0" xfId="1" applyNumberFormat="1" applyFont="1" applyFill="1" applyAlignment="1">
      <alignment horizontal="left" vertical="center" indent="1"/>
    </xf>
    <xf numFmtId="3" fontId="7" fillId="4" borderId="0" xfId="1" applyNumberFormat="1" applyFont="1" applyFill="1" applyAlignment="1">
      <alignment horizontal="left" vertical="center" indent="1"/>
    </xf>
    <xf numFmtId="3" fontId="7" fillId="4" borderId="0" xfId="1" applyNumberFormat="1" applyFont="1" applyFill="1" applyAlignment="1">
      <alignment horizontal="right" vertical="center" indent="1"/>
    </xf>
    <xf numFmtId="165" fontId="6" fillId="0" borderId="0" xfId="1" applyNumberFormat="1"/>
    <xf numFmtId="3" fontId="6" fillId="0" borderId="0" xfId="1" applyNumberFormat="1" applyAlignment="1">
      <alignment vertical="center"/>
    </xf>
    <xf numFmtId="3" fontId="15" fillId="4" borderId="0" xfId="1" applyNumberFormat="1" applyFont="1" applyFill="1" applyAlignment="1">
      <alignment horizontal="right" vertical="center" indent="1"/>
    </xf>
    <xf numFmtId="0" fontId="17" fillId="5" borderId="12" xfId="0" applyFont="1" applyFill="1" applyBorder="1" applyAlignment="1">
      <alignment vertical="center"/>
    </xf>
    <xf numFmtId="2" fontId="14" fillId="5" borderId="60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7" fillId="5" borderId="14" xfId="0" applyFont="1" applyFill="1" applyBorder="1" applyAlignment="1">
      <alignment vertical="center"/>
    </xf>
    <xf numFmtId="2" fontId="14" fillId="5" borderId="61" xfId="0" applyNumberFormat="1" applyFont="1" applyFill="1" applyBorder="1" applyAlignment="1">
      <alignment horizontal="right" vertical="center"/>
    </xf>
    <xf numFmtId="0" fontId="17" fillId="5" borderId="55" xfId="0" applyFont="1" applyFill="1" applyBorder="1" applyAlignment="1">
      <alignment vertical="center"/>
    </xf>
    <xf numFmtId="2" fontId="14" fillId="5" borderId="62" xfId="0" applyNumberFormat="1" applyFont="1" applyFill="1" applyBorder="1" applyAlignment="1">
      <alignment horizontal="right" vertical="center"/>
    </xf>
    <xf numFmtId="0" fontId="19" fillId="5" borderId="17" xfId="0" applyFont="1" applyFill="1" applyBorder="1" applyAlignment="1">
      <alignment vertical="center"/>
    </xf>
    <xf numFmtId="2" fontId="19" fillId="5" borderId="63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18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4" fillId="0" borderId="68" xfId="0" applyFont="1" applyBorder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9" fillId="8" borderId="69" xfId="0" applyFont="1" applyFill="1" applyBorder="1" applyAlignment="1">
      <alignment horizontal="center" vertical="center"/>
    </xf>
    <xf numFmtId="14" fontId="17" fillId="0" borderId="76" xfId="0" applyNumberFormat="1" applyFont="1" applyBorder="1" applyAlignment="1">
      <alignment horizontal="center" vertical="center"/>
    </xf>
    <xf numFmtId="0" fontId="17" fillId="0" borderId="76" xfId="0" applyFont="1" applyBorder="1" applyAlignment="1">
      <alignment horizontal="left" vertical="center" indent="1"/>
    </xf>
    <xf numFmtId="0" fontId="17" fillId="0" borderId="80" xfId="0" applyFont="1" applyBorder="1" applyAlignment="1">
      <alignment horizontal="center" vertical="center"/>
    </xf>
    <xf numFmtId="0" fontId="17" fillId="0" borderId="80" xfId="0" applyFont="1" applyBorder="1" applyAlignment="1">
      <alignment horizontal="left" vertical="center" indent="1"/>
    </xf>
    <xf numFmtId="0" fontId="1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7" fillId="0" borderId="75" xfId="0" applyFont="1" applyBorder="1" applyAlignment="1">
      <alignment horizontal="left" vertical="center" indent="1"/>
    </xf>
    <xf numFmtId="0" fontId="19" fillId="0" borderId="65" xfId="0" applyFont="1" applyBorder="1" applyAlignment="1">
      <alignment vertical="center"/>
    </xf>
    <xf numFmtId="0" fontId="19" fillId="0" borderId="72" xfId="0" applyFont="1" applyBorder="1" applyAlignment="1">
      <alignment horizontal="left" vertical="center" indent="1"/>
    </xf>
    <xf numFmtId="0" fontId="20" fillId="6" borderId="0" xfId="0" applyFont="1" applyFill="1" applyAlignment="1">
      <alignment horizontal="center" vertical="center" wrapText="1"/>
    </xf>
    <xf numFmtId="14" fontId="20" fillId="6" borderId="0" xfId="0" applyNumberFormat="1" applyFont="1" applyFill="1" applyAlignment="1">
      <alignment horizontal="center" vertical="center" wrapText="1"/>
    </xf>
    <xf numFmtId="0" fontId="20" fillId="6" borderId="97" xfId="0" applyFont="1" applyFill="1" applyBorder="1" applyAlignment="1">
      <alignment horizontal="center" vertical="center" wrapText="1"/>
    </xf>
    <xf numFmtId="0" fontId="20" fillId="6" borderId="99" xfId="0" applyFont="1" applyFill="1" applyBorder="1" applyAlignment="1">
      <alignment horizontal="center" vertical="center" wrapText="1"/>
    </xf>
    <xf numFmtId="14" fontId="20" fillId="6" borderId="99" xfId="0" applyNumberFormat="1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/>
    </xf>
    <xf numFmtId="0" fontId="14" fillId="0" borderId="32" xfId="0" applyFont="1" applyBorder="1" applyAlignment="1">
      <alignment vertical="center" wrapText="1"/>
    </xf>
    <xf numFmtId="0" fontId="19" fillId="0" borderId="67" xfId="0" applyFont="1" applyBorder="1" applyAlignment="1">
      <alignment horizontal="left" vertical="center" indent="1"/>
    </xf>
    <xf numFmtId="0" fontId="16" fillId="0" borderId="0" xfId="0" applyFont="1" applyAlignment="1">
      <alignment vertical="top" wrapText="1"/>
    </xf>
    <xf numFmtId="0" fontId="20" fillId="6" borderId="100" xfId="0" applyFont="1" applyFill="1" applyBorder="1" applyAlignment="1">
      <alignment horizontal="center" vertical="center" wrapText="1"/>
    </xf>
    <xf numFmtId="0" fontId="19" fillId="0" borderId="92" xfId="0" applyFont="1" applyBorder="1" applyAlignment="1">
      <alignment horizontal="left" vertical="center" indent="1"/>
    </xf>
    <xf numFmtId="0" fontId="19" fillId="0" borderId="73" xfId="0" applyFont="1" applyBorder="1" applyAlignment="1">
      <alignment horizontal="left" vertical="center" indent="1"/>
    </xf>
    <xf numFmtId="0" fontId="17" fillId="0" borderId="89" xfId="0" applyFont="1" applyBorder="1" applyAlignment="1">
      <alignment horizontal="left" vertical="center" wrapText="1" indent="1"/>
    </xf>
    <xf numFmtId="0" fontId="17" fillId="0" borderId="89" xfId="0" applyFont="1" applyBorder="1" applyAlignment="1">
      <alignment horizontal="left" vertical="center" indent="1"/>
    </xf>
    <xf numFmtId="0" fontId="19" fillId="0" borderId="77" xfId="0" applyFont="1" applyBorder="1" applyAlignment="1">
      <alignment horizontal="left" vertical="center" indent="1"/>
    </xf>
    <xf numFmtId="0" fontId="17" fillId="0" borderId="91" xfId="0" applyFont="1" applyBorder="1" applyAlignment="1">
      <alignment horizontal="left" vertical="center" indent="1"/>
    </xf>
    <xf numFmtId="0" fontId="17" fillId="0" borderId="74" xfId="0" applyFont="1" applyBorder="1" applyAlignment="1">
      <alignment horizontal="left" vertical="center" indent="1"/>
    </xf>
    <xf numFmtId="0" fontId="20" fillId="7" borderId="82" xfId="0" applyFont="1" applyFill="1" applyBorder="1" applyAlignment="1">
      <alignment horizontal="center" vertical="center"/>
    </xf>
    <xf numFmtId="0" fontId="20" fillId="7" borderId="24" xfId="0" applyFont="1" applyFill="1" applyBorder="1" applyAlignment="1">
      <alignment horizontal="left" vertical="center"/>
    </xf>
    <xf numFmtId="0" fontId="20" fillId="7" borderId="24" xfId="0" applyFont="1" applyFill="1" applyBorder="1" applyAlignment="1">
      <alignment horizontal="center" vertical="center"/>
    </xf>
    <xf numFmtId="0" fontId="20" fillId="7" borderId="102" xfId="0" applyFont="1" applyFill="1" applyBorder="1" applyAlignment="1">
      <alignment horizontal="center" vertical="center"/>
    </xf>
    <xf numFmtId="166" fontId="14" fillId="0" borderId="15" xfId="0" applyNumberFormat="1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167" fontId="14" fillId="0" borderId="15" xfId="0" applyNumberFormat="1" applyFont="1" applyBorder="1" applyAlignment="1">
      <alignment horizontal="center" vertical="center" wrapText="1"/>
    </xf>
    <xf numFmtId="167" fontId="14" fillId="2" borderId="15" xfId="0" applyNumberFormat="1" applyFont="1" applyFill="1" applyBorder="1" applyAlignment="1">
      <alignment horizontal="center" vertical="center" wrapText="1"/>
    </xf>
    <xf numFmtId="167" fontId="14" fillId="0" borderId="83" xfId="0" applyNumberFormat="1" applyFont="1" applyBorder="1" applyAlignment="1">
      <alignment horizontal="center" vertical="center" wrapText="1"/>
    </xf>
    <xf numFmtId="0" fontId="14" fillId="0" borderId="84" xfId="0" applyFont="1" applyBorder="1" applyAlignment="1">
      <alignment horizontal="center" vertical="center"/>
    </xf>
    <xf numFmtId="3" fontId="6" fillId="0" borderId="1" xfId="1" applyNumberFormat="1" applyBorder="1" applyAlignment="1">
      <alignment horizontal="right" vertical="center" indent="1"/>
    </xf>
    <xf numFmtId="0" fontId="1" fillId="8" borderId="80" xfId="0" applyFont="1" applyFill="1" applyBorder="1" applyAlignment="1">
      <alignment horizontal="left" vertical="center" indent="2"/>
    </xf>
    <xf numFmtId="0" fontId="4" fillId="0" borderId="0" xfId="0" applyFont="1" applyAlignment="1">
      <alignment vertical="center"/>
    </xf>
    <xf numFmtId="165" fontId="6" fillId="0" borderId="17" xfId="1" applyNumberFormat="1" applyBorder="1"/>
    <xf numFmtId="3" fontId="6" fillId="0" borderId="45" xfId="1" applyNumberFormat="1" applyBorder="1" applyAlignment="1">
      <alignment horizontal="right" vertical="center" indent="1"/>
    </xf>
    <xf numFmtId="3" fontId="6" fillId="2" borderId="3" xfId="1" applyNumberFormat="1" applyFill="1" applyBorder="1" applyAlignment="1">
      <alignment vertical="center"/>
    </xf>
    <xf numFmtId="3" fontId="4" fillId="0" borderId="49" xfId="1" applyNumberFormat="1" applyFont="1" applyBorder="1" applyAlignment="1">
      <alignment horizontal="left" vertical="center" indent="1"/>
    </xf>
    <xf numFmtId="4" fontId="4" fillId="0" borderId="50" xfId="1" applyNumberFormat="1" applyFont="1" applyBorder="1" applyAlignment="1">
      <alignment horizontal="right" vertical="center" indent="1"/>
    </xf>
    <xf numFmtId="4" fontId="4" fillId="0" borderId="51" xfId="1" applyNumberFormat="1" applyFont="1" applyBorder="1" applyAlignment="1">
      <alignment horizontal="right" vertical="center" indent="1"/>
    </xf>
    <xf numFmtId="4" fontId="4" fillId="0" borderId="54" xfId="1" applyNumberFormat="1" applyFont="1" applyBorder="1" applyAlignment="1">
      <alignment horizontal="right" vertical="center" indent="1"/>
    </xf>
    <xf numFmtId="165" fontId="6" fillId="4" borderId="56" xfId="1" applyNumberFormat="1" applyFill="1" applyBorder="1"/>
    <xf numFmtId="4" fontId="4" fillId="3" borderId="41" xfId="1" applyNumberFormat="1" applyFont="1" applyFill="1" applyBorder="1" applyAlignment="1">
      <alignment horizontal="right" vertical="center" indent="1"/>
    </xf>
    <xf numFmtId="3" fontId="6" fillId="0" borderId="56" xfId="1" applyNumberFormat="1" applyBorder="1" applyAlignment="1">
      <alignment vertical="center"/>
    </xf>
    <xf numFmtId="0" fontId="6" fillId="0" borderId="56" xfId="1" applyBorder="1"/>
    <xf numFmtId="0" fontId="6" fillId="4" borderId="56" xfId="1" applyFill="1" applyBorder="1"/>
    <xf numFmtId="3" fontId="6" fillId="0" borderId="10" xfId="1" applyNumberFormat="1" applyBorder="1" applyAlignment="1">
      <alignment horizontal="right" vertical="center" indent="1"/>
    </xf>
    <xf numFmtId="0" fontId="6" fillId="0" borderId="0" xfId="1"/>
    <xf numFmtId="3" fontId="6" fillId="0" borderId="11" xfId="1" applyNumberFormat="1" applyBorder="1" applyAlignment="1">
      <alignment horizontal="right" vertical="center" indent="1"/>
    </xf>
    <xf numFmtId="3" fontId="6" fillId="0" borderId="2" xfId="1" applyNumberFormat="1" applyBorder="1" applyAlignment="1">
      <alignment horizontal="right" vertical="center" indent="1"/>
    </xf>
    <xf numFmtId="3" fontId="6" fillId="0" borderId="38" xfId="1" applyNumberFormat="1" applyBorder="1" applyAlignment="1">
      <alignment horizontal="right" vertical="center" indent="1"/>
    </xf>
    <xf numFmtId="3" fontId="4" fillId="3" borderId="42" xfId="0" applyNumberFormat="1" applyFont="1" applyFill="1" applyBorder="1" applyAlignment="1">
      <alignment horizontal="right" vertical="center" indent="1"/>
    </xf>
    <xf numFmtId="3" fontId="6" fillId="0" borderId="44" xfId="1" applyNumberFormat="1" applyBorder="1" applyAlignment="1">
      <alignment horizontal="right" vertical="center" indent="1"/>
    </xf>
    <xf numFmtId="3" fontId="6" fillId="0" borderId="7" xfId="1" applyNumberFormat="1" applyBorder="1" applyAlignment="1">
      <alignment horizontal="right" vertical="center" indent="1"/>
    </xf>
    <xf numFmtId="3" fontId="6" fillId="0" borderId="31" xfId="1" applyNumberFormat="1" applyBorder="1" applyAlignment="1">
      <alignment horizontal="right" vertical="center" indent="1"/>
    </xf>
    <xf numFmtId="3" fontId="6" fillId="0" borderId="32" xfId="1" applyNumberFormat="1" applyBorder="1" applyAlignment="1">
      <alignment horizontal="right" vertical="center" indent="1"/>
    </xf>
    <xf numFmtId="3" fontId="6" fillId="0" borderId="33" xfId="1" applyNumberFormat="1" applyBorder="1" applyAlignment="1">
      <alignment horizontal="right" vertical="center" indent="1"/>
    </xf>
    <xf numFmtId="3" fontId="6" fillId="2" borderId="44" xfId="1" applyNumberFormat="1" applyFill="1" applyBorder="1" applyAlignment="1">
      <alignment horizontal="right" vertical="center" indent="1"/>
    </xf>
    <xf numFmtId="3" fontId="6" fillId="2" borderId="1" xfId="1" applyNumberFormat="1" applyFill="1" applyBorder="1" applyAlignment="1">
      <alignment horizontal="right" vertical="center" indent="1"/>
    </xf>
    <xf numFmtId="3" fontId="6" fillId="2" borderId="45" xfId="1" applyNumberFormat="1" applyFill="1" applyBorder="1" applyAlignment="1">
      <alignment horizontal="right" vertical="center" indent="1"/>
    </xf>
    <xf numFmtId="3" fontId="4" fillId="2" borderId="42" xfId="1" applyNumberFormat="1" applyFont="1" applyFill="1" applyBorder="1" applyAlignment="1">
      <alignment horizontal="right" vertical="center" indent="1"/>
    </xf>
    <xf numFmtId="3" fontId="4" fillId="0" borderId="50" xfId="1" applyNumberFormat="1" applyFont="1" applyBorder="1" applyAlignment="1">
      <alignment horizontal="right" vertical="center" indent="1"/>
    </xf>
    <xf numFmtId="3" fontId="4" fillId="0" borderId="52" xfId="1" applyNumberFormat="1" applyFont="1" applyBorder="1" applyAlignment="1">
      <alignment horizontal="right" vertical="center" indent="1"/>
    </xf>
    <xf numFmtId="4" fontId="6" fillId="2" borderId="44" xfId="1" applyNumberFormat="1" applyFill="1" applyBorder="1" applyAlignment="1">
      <alignment horizontal="right" vertical="center" indent="1"/>
    </xf>
    <xf numFmtId="4" fontId="6" fillId="2" borderId="1" xfId="1" applyNumberFormat="1" applyFill="1" applyBorder="1" applyAlignment="1">
      <alignment horizontal="right" vertical="center" indent="1"/>
    </xf>
    <xf numFmtId="3" fontId="6" fillId="0" borderId="57" xfId="1" applyNumberFormat="1" applyBorder="1" applyAlignment="1">
      <alignment vertical="center"/>
    </xf>
    <xf numFmtId="3" fontId="6" fillId="2" borderId="56" xfId="1" applyNumberFormat="1" applyFill="1" applyBorder="1" applyAlignment="1">
      <alignment vertical="center"/>
    </xf>
    <xf numFmtId="4" fontId="4" fillId="2" borderId="59" xfId="0" applyNumberFormat="1" applyFont="1" applyFill="1" applyBorder="1" applyAlignment="1">
      <alignment horizontal="center" vertical="center"/>
    </xf>
    <xf numFmtId="165" fontId="6" fillId="2" borderId="56" xfId="1" applyNumberFormat="1" applyFill="1" applyBorder="1"/>
    <xf numFmtId="4" fontId="4" fillId="2" borderId="41" xfId="1" applyNumberFormat="1" applyFont="1" applyFill="1" applyBorder="1" applyAlignment="1">
      <alignment horizontal="right" vertical="center" indent="1"/>
    </xf>
    <xf numFmtId="3" fontId="6" fillId="0" borderId="113" xfId="1" applyNumberFormat="1" applyBorder="1" applyAlignment="1">
      <alignment horizontal="left" vertical="center" indent="1"/>
    </xf>
    <xf numFmtId="4" fontId="4" fillId="2" borderId="42" xfId="1" applyNumberFormat="1" applyFont="1" applyFill="1" applyBorder="1" applyAlignment="1">
      <alignment horizontal="right" vertical="center" indent="1"/>
    </xf>
    <xf numFmtId="0" fontId="0" fillId="2" borderId="58" xfId="0" applyFill="1" applyBorder="1" applyAlignment="1">
      <alignment horizontal="center"/>
    </xf>
    <xf numFmtId="10" fontId="6" fillId="0" borderId="33" xfId="1" applyNumberFormat="1" applyBorder="1" applyAlignment="1">
      <alignment horizontal="right" vertical="center" indent="1"/>
    </xf>
    <xf numFmtId="10" fontId="6" fillId="0" borderId="115" xfId="1" applyNumberFormat="1" applyBorder="1" applyAlignment="1">
      <alignment horizontal="right" vertical="center" indent="1"/>
    </xf>
    <xf numFmtId="3" fontId="6" fillId="0" borderId="116" xfId="1" applyNumberFormat="1" applyBorder="1" applyAlignment="1">
      <alignment horizontal="right" vertical="center" indent="1"/>
    </xf>
    <xf numFmtId="3" fontId="4" fillId="3" borderId="117" xfId="0" applyNumberFormat="1" applyFont="1" applyFill="1" applyBorder="1" applyAlignment="1">
      <alignment horizontal="right" vertical="center" indent="1"/>
    </xf>
    <xf numFmtId="3" fontId="6" fillId="0" borderId="118" xfId="1" applyNumberFormat="1" applyBorder="1" applyAlignment="1">
      <alignment horizontal="right" vertical="center" indent="1"/>
    </xf>
    <xf numFmtId="3" fontId="7" fillId="0" borderId="70" xfId="1" applyNumberFormat="1" applyFont="1" applyBorder="1" applyAlignment="1">
      <alignment horizontal="left" vertical="center" indent="1"/>
    </xf>
    <xf numFmtId="3" fontId="6" fillId="2" borderId="70" xfId="1" applyNumberFormat="1" applyFill="1" applyBorder="1" applyAlignment="1">
      <alignment vertical="center"/>
    </xf>
    <xf numFmtId="3" fontId="6" fillId="0" borderId="120" xfId="1" applyNumberFormat="1" applyBorder="1" applyAlignment="1">
      <alignment horizontal="left" vertical="center" indent="1"/>
    </xf>
    <xf numFmtId="3" fontId="6" fillId="0" borderId="13" xfId="1" applyNumberFormat="1" applyBorder="1" applyAlignment="1">
      <alignment horizontal="left" vertical="center" indent="1"/>
    </xf>
    <xf numFmtId="3" fontId="6" fillId="0" borderId="23" xfId="1" applyNumberFormat="1" applyBorder="1" applyAlignment="1">
      <alignment horizontal="right" vertical="center" indent="1"/>
    </xf>
    <xf numFmtId="3" fontId="6" fillId="0" borderId="25" xfId="1" applyNumberFormat="1" applyBorder="1" applyAlignment="1">
      <alignment horizontal="right" vertical="center" indent="1"/>
    </xf>
    <xf numFmtId="3" fontId="6" fillId="0" borderId="24" xfId="1" applyNumberFormat="1" applyBorder="1" applyAlignment="1">
      <alignment horizontal="right" vertical="center" indent="1"/>
    </xf>
    <xf numFmtId="3" fontId="4" fillId="3" borderId="121" xfId="1" applyNumberFormat="1" applyFont="1" applyFill="1" applyBorder="1" applyAlignment="1">
      <alignment horizontal="right" vertical="center" indent="1"/>
    </xf>
    <xf numFmtId="3" fontId="6" fillId="0" borderId="122" xfId="1" applyNumberFormat="1" applyBorder="1" applyAlignment="1">
      <alignment horizontal="left" vertical="center" indent="1"/>
    </xf>
    <xf numFmtId="3" fontId="6" fillId="0" borderId="123" xfId="1" applyNumberFormat="1" applyBorder="1" applyAlignment="1">
      <alignment horizontal="left" vertical="center" indent="1"/>
    </xf>
    <xf numFmtId="3" fontId="4" fillId="0" borderId="124" xfId="1" applyNumberFormat="1" applyFont="1" applyBorder="1" applyAlignment="1">
      <alignment horizontal="left" vertical="center" indent="1"/>
    </xf>
    <xf numFmtId="3" fontId="6" fillId="0" borderId="115" xfId="1" applyNumberFormat="1" applyBorder="1" applyAlignment="1">
      <alignment horizontal="right" vertical="center" indent="1"/>
    </xf>
    <xf numFmtId="3" fontId="4" fillId="3" borderId="125" xfId="1" applyNumberFormat="1" applyFont="1" applyFill="1" applyBorder="1" applyAlignment="1">
      <alignment horizontal="right" vertical="center" indent="1"/>
    </xf>
    <xf numFmtId="3" fontId="6" fillId="2" borderId="126" xfId="1" applyNumberFormat="1" applyFill="1" applyBorder="1" applyAlignment="1">
      <alignment horizontal="right" vertical="center" indent="1"/>
    </xf>
    <xf numFmtId="3" fontId="6" fillId="2" borderId="122" xfId="1" applyNumberFormat="1" applyFill="1" applyBorder="1" applyAlignment="1">
      <alignment vertical="center"/>
    </xf>
    <xf numFmtId="3" fontId="4" fillId="0" borderId="128" xfId="1" applyNumberFormat="1" applyFont="1" applyBorder="1" applyAlignment="1">
      <alignment horizontal="left" vertical="center" indent="1"/>
    </xf>
    <xf numFmtId="3" fontId="4" fillId="0" borderId="18" xfId="1" applyNumberFormat="1" applyFont="1" applyBorder="1" applyAlignment="1">
      <alignment horizontal="left" vertical="center" indent="1"/>
    </xf>
    <xf numFmtId="3" fontId="4" fillId="0" borderId="129" xfId="1" applyNumberFormat="1" applyFont="1" applyBorder="1" applyAlignment="1">
      <alignment horizontal="right" vertical="center" indent="1"/>
    </xf>
    <xf numFmtId="3" fontId="4" fillId="0" borderId="130" xfId="1" applyNumberFormat="1" applyFont="1" applyBorder="1" applyAlignment="1">
      <alignment horizontal="right" vertical="center" indent="1"/>
    </xf>
    <xf numFmtId="3" fontId="4" fillId="0" borderId="86" xfId="1" applyNumberFormat="1" applyFont="1" applyBorder="1" applyAlignment="1">
      <alignment horizontal="right" vertical="center" indent="1"/>
    </xf>
    <xf numFmtId="3" fontId="4" fillId="0" borderId="131" xfId="1" applyNumberFormat="1" applyFont="1" applyBorder="1" applyAlignment="1">
      <alignment horizontal="right" vertical="center" indent="1"/>
    </xf>
    <xf numFmtId="165" fontId="6" fillId="0" borderId="128" xfId="1" applyNumberFormat="1" applyBorder="1"/>
    <xf numFmtId="165" fontId="6" fillId="0" borderId="18" xfId="1" applyNumberFormat="1" applyBorder="1"/>
    <xf numFmtId="165" fontId="6" fillId="2" borderId="18" xfId="1" applyNumberFormat="1" applyFill="1" applyBorder="1"/>
    <xf numFmtId="165" fontId="6" fillId="2" borderId="128" xfId="1" applyNumberFormat="1" applyFill="1" applyBorder="1"/>
    <xf numFmtId="3" fontId="6" fillId="2" borderId="18" xfId="1" applyNumberFormat="1" applyFill="1" applyBorder="1" applyAlignment="1">
      <alignment horizontal="center" vertical="center"/>
    </xf>
    <xf numFmtId="4" fontId="4" fillId="2" borderId="131" xfId="0" applyNumberFormat="1" applyFont="1" applyFill="1" applyBorder="1" applyAlignment="1">
      <alignment horizontal="center" vertical="center"/>
    </xf>
    <xf numFmtId="3" fontId="6" fillId="0" borderId="132" xfId="1" applyNumberFormat="1" applyBorder="1" applyAlignment="1">
      <alignment horizontal="left" vertical="center" indent="1"/>
    </xf>
    <xf numFmtId="0" fontId="6" fillId="0" borderId="57" xfId="1" applyBorder="1"/>
    <xf numFmtId="165" fontId="6" fillId="2" borderId="70" xfId="1" applyNumberFormat="1" applyFill="1" applyBorder="1"/>
    <xf numFmtId="4" fontId="11" fillId="0" borderId="11" xfId="1" applyNumberFormat="1" applyFont="1" applyBorder="1" applyAlignment="1">
      <alignment horizontal="right" vertical="center" indent="1"/>
    </xf>
    <xf numFmtId="4" fontId="11" fillId="0" borderId="2" xfId="1" applyNumberFormat="1" applyFont="1" applyBorder="1" applyAlignment="1">
      <alignment horizontal="right" vertical="center" indent="1"/>
    </xf>
    <xf numFmtId="3" fontId="4" fillId="0" borderId="133" xfId="1" applyNumberFormat="1" applyFont="1" applyBorder="1" applyAlignment="1">
      <alignment horizontal="left" vertical="center" indent="1"/>
    </xf>
    <xf numFmtId="0" fontId="6" fillId="4" borderId="70" xfId="1" applyFill="1" applyBorder="1"/>
    <xf numFmtId="165" fontId="6" fillId="4" borderId="70" xfId="1" applyNumberFormat="1" applyFill="1" applyBorder="1"/>
    <xf numFmtId="4" fontId="0" fillId="4" borderId="58" xfId="0" applyNumberFormat="1" applyFill="1" applyBorder="1" applyAlignment="1">
      <alignment horizontal="center"/>
    </xf>
    <xf numFmtId="4" fontId="7" fillId="0" borderId="11" xfId="1" applyNumberFormat="1" applyFont="1" applyBorder="1" applyAlignment="1">
      <alignment horizontal="right" vertical="center" indent="1"/>
    </xf>
    <xf numFmtId="4" fontId="7" fillId="0" borderId="2" xfId="1" applyNumberFormat="1" applyFont="1" applyBorder="1" applyAlignment="1">
      <alignment horizontal="right" vertical="center" indent="1"/>
    </xf>
    <xf numFmtId="4" fontId="7" fillId="3" borderId="41" xfId="1" applyNumberFormat="1" applyFont="1" applyFill="1" applyBorder="1" applyAlignment="1">
      <alignment horizontal="right" vertical="center" indent="1"/>
    </xf>
    <xf numFmtId="4" fontId="7" fillId="0" borderId="50" xfId="1" applyNumberFormat="1" applyFont="1" applyBorder="1" applyAlignment="1">
      <alignment horizontal="right" vertical="center" indent="1"/>
    </xf>
    <xf numFmtId="4" fontId="7" fillId="0" borderId="51" xfId="1" applyNumberFormat="1" applyFont="1" applyBorder="1" applyAlignment="1">
      <alignment horizontal="right" vertical="center" indent="1"/>
    </xf>
    <xf numFmtId="4" fontId="7" fillId="0" borderId="54" xfId="1" applyNumberFormat="1" applyFont="1" applyBorder="1" applyAlignment="1">
      <alignment horizontal="right" vertical="center" indent="1"/>
    </xf>
    <xf numFmtId="3" fontId="6" fillId="0" borderId="6" xfId="1" applyNumberFormat="1" applyBorder="1" applyAlignment="1">
      <alignment horizontal="left" vertical="center" indent="1"/>
    </xf>
    <xf numFmtId="3" fontId="6" fillId="0" borderId="5" xfId="1" applyNumberFormat="1" applyBorder="1" applyAlignment="1">
      <alignment horizontal="left" vertical="center" indent="1"/>
    </xf>
    <xf numFmtId="3" fontId="6" fillId="0" borderId="8" xfId="1" applyNumberFormat="1" applyBorder="1" applyAlignment="1">
      <alignment horizontal="left" vertical="center" indent="1"/>
    </xf>
    <xf numFmtId="3" fontId="6" fillId="0" borderId="3" xfId="1" applyNumberFormat="1" applyBorder="1" applyAlignment="1">
      <alignment horizontal="left" vertical="center" indent="1"/>
    </xf>
    <xf numFmtId="3" fontId="6" fillId="0" borderId="29" xfId="1" applyNumberFormat="1" applyBorder="1" applyAlignment="1">
      <alignment horizontal="left" vertical="center" indent="1"/>
    </xf>
    <xf numFmtId="3" fontId="6" fillId="0" borderId="46" xfId="1" applyNumberFormat="1" applyBorder="1" applyAlignment="1">
      <alignment horizontal="left" vertical="center" indent="1"/>
    </xf>
    <xf numFmtId="3" fontId="6" fillId="0" borderId="4" xfId="1" applyNumberFormat="1" applyBorder="1" applyAlignment="1">
      <alignment horizontal="left" vertical="center" indent="1"/>
    </xf>
    <xf numFmtId="3" fontId="6" fillId="0" borderId="103" xfId="1" applyNumberFormat="1" applyBorder="1" applyAlignment="1">
      <alignment horizontal="left" vertical="center" indent="1"/>
    </xf>
    <xf numFmtId="3" fontId="6" fillId="0" borderId="135" xfId="1" applyNumberFormat="1" applyBorder="1" applyAlignment="1">
      <alignment horizontal="left" vertical="center" indent="1"/>
    </xf>
    <xf numFmtId="3" fontId="6" fillId="0" borderId="16" xfId="1" applyNumberFormat="1" applyBorder="1" applyAlignment="1">
      <alignment horizontal="center" vertical="center"/>
    </xf>
    <xf numFmtId="3" fontId="6" fillId="2" borderId="56" xfId="1" applyNumberFormat="1" applyFill="1" applyBorder="1" applyAlignment="1">
      <alignment horizontal="center" vertical="center"/>
    </xf>
    <xf numFmtId="3" fontId="11" fillId="0" borderId="39" xfId="1" applyNumberFormat="1" applyFont="1" applyBorder="1" applyAlignment="1">
      <alignment horizontal="right" vertical="center" indent="1"/>
    </xf>
    <xf numFmtId="3" fontId="11" fillId="0" borderId="40" xfId="1" applyNumberFormat="1" applyFont="1" applyBorder="1" applyAlignment="1">
      <alignment horizontal="right" vertical="center" indent="1"/>
    </xf>
    <xf numFmtId="3" fontId="11" fillId="0" borderId="2" xfId="1" applyNumberFormat="1" applyFont="1" applyBorder="1" applyAlignment="1">
      <alignment horizontal="right" vertical="center" indent="1"/>
    </xf>
    <xf numFmtId="3" fontId="11" fillId="0" borderId="7" xfId="1" applyNumberFormat="1" applyFont="1" applyBorder="1" applyAlignment="1">
      <alignment horizontal="right" vertical="center" indent="1"/>
    </xf>
    <xf numFmtId="3" fontId="11" fillId="0" borderId="34" xfId="1" applyNumberFormat="1" applyFont="1" applyBorder="1" applyAlignment="1">
      <alignment horizontal="right" vertical="center" indent="1"/>
    </xf>
    <xf numFmtId="3" fontId="11" fillId="0" borderId="32" xfId="1" applyNumberFormat="1" applyFont="1" applyBorder="1" applyAlignment="1">
      <alignment horizontal="right" vertical="center" indent="1"/>
    </xf>
    <xf numFmtId="3" fontId="6" fillId="0" borderId="136" xfId="1" applyNumberFormat="1" applyBorder="1" applyAlignment="1">
      <alignment horizontal="right" vertical="center" indent="1"/>
    </xf>
    <xf numFmtId="3" fontId="6" fillId="0" borderId="137" xfId="1" applyNumberFormat="1" applyBorder="1" applyAlignment="1">
      <alignment horizontal="right" vertical="center" indent="1"/>
    </xf>
    <xf numFmtId="3" fontId="6" fillId="0" borderId="138" xfId="1" applyNumberFormat="1" applyBorder="1" applyAlignment="1">
      <alignment horizontal="right" vertical="center" indent="1"/>
    </xf>
    <xf numFmtId="3" fontId="6" fillId="0" borderId="134" xfId="1" applyNumberFormat="1" applyBorder="1" applyAlignment="1">
      <alignment horizontal="right" vertical="center" indent="1"/>
    </xf>
    <xf numFmtId="3" fontId="4" fillId="3" borderId="36" xfId="0" applyNumberFormat="1" applyFont="1" applyFill="1" applyBorder="1" applyAlignment="1">
      <alignment horizontal="right" vertical="center" indent="1"/>
    </xf>
    <xf numFmtId="3" fontId="11" fillId="0" borderId="138" xfId="1" applyNumberFormat="1" applyFont="1" applyBorder="1" applyAlignment="1">
      <alignment horizontal="right" vertical="center" indent="1"/>
    </xf>
    <xf numFmtId="3" fontId="11" fillId="0" borderId="134" xfId="1" applyNumberFormat="1" applyFont="1" applyBorder="1" applyAlignment="1">
      <alignment horizontal="right" vertical="center" indent="1"/>
    </xf>
    <xf numFmtId="3" fontId="4" fillId="3" borderId="139" xfId="0" applyNumberFormat="1" applyFont="1" applyFill="1" applyBorder="1" applyAlignment="1">
      <alignment horizontal="right" vertical="center" indent="1"/>
    </xf>
    <xf numFmtId="3" fontId="6" fillId="0" borderId="140" xfId="1" applyNumberFormat="1" applyBorder="1" applyAlignment="1">
      <alignment horizontal="left" vertical="center" indent="1"/>
    </xf>
    <xf numFmtId="4" fontId="11" fillId="0" borderId="136" xfId="1" applyNumberFormat="1" applyFont="1" applyBorder="1" applyAlignment="1">
      <alignment horizontal="right" vertical="center" indent="1"/>
    </xf>
    <xf numFmtId="4" fontId="11" fillId="0" borderId="134" xfId="1" applyNumberFormat="1" applyFont="1" applyBorder="1" applyAlignment="1">
      <alignment horizontal="right" vertical="center" indent="1"/>
    </xf>
    <xf numFmtId="4" fontId="4" fillId="3" borderId="36" xfId="1" applyNumberFormat="1" applyFont="1" applyFill="1" applyBorder="1" applyAlignment="1">
      <alignment horizontal="right" vertical="center" indent="1"/>
    </xf>
    <xf numFmtId="4" fontId="11" fillId="0" borderId="44" xfId="1" applyNumberFormat="1" applyFont="1" applyBorder="1" applyAlignment="1">
      <alignment horizontal="right" vertical="center" indent="1"/>
    </xf>
    <xf numFmtId="4" fontId="11" fillId="0" borderId="1" xfId="1" applyNumberFormat="1" applyFont="1" applyBorder="1" applyAlignment="1">
      <alignment horizontal="right" vertical="center" indent="1"/>
    </xf>
    <xf numFmtId="4" fontId="4" fillId="3" borderId="42" xfId="1" applyNumberFormat="1" applyFont="1" applyFill="1" applyBorder="1" applyAlignment="1">
      <alignment horizontal="right" vertical="center" indent="1"/>
    </xf>
    <xf numFmtId="4" fontId="7" fillId="0" borderId="136" xfId="1" applyNumberFormat="1" applyFont="1" applyBorder="1" applyAlignment="1">
      <alignment horizontal="right" vertical="center" indent="1"/>
    </xf>
    <xf numFmtId="4" fontId="7" fillId="0" borderId="134" xfId="1" applyNumberFormat="1" applyFont="1" applyBorder="1" applyAlignment="1">
      <alignment horizontal="right" vertical="center" indent="1"/>
    </xf>
    <xf numFmtId="4" fontId="7" fillId="3" borderId="36" xfId="1" applyNumberFormat="1" applyFont="1" applyFill="1" applyBorder="1" applyAlignment="1">
      <alignment horizontal="right" vertical="center" indent="1"/>
    </xf>
    <xf numFmtId="4" fontId="7" fillId="0" borderId="44" xfId="1" applyNumberFormat="1" applyFont="1" applyBorder="1" applyAlignment="1">
      <alignment horizontal="right" vertical="center" indent="1"/>
    </xf>
    <xf numFmtId="4" fontId="7" fillId="0" borderId="1" xfId="1" applyNumberFormat="1" applyFont="1" applyBorder="1" applyAlignment="1">
      <alignment horizontal="right" vertical="center" indent="1"/>
    </xf>
    <xf numFmtId="4" fontId="7" fillId="3" borderId="42" xfId="1" applyNumberFormat="1" applyFont="1" applyFill="1" applyBorder="1" applyAlignment="1">
      <alignment horizontal="right" vertical="center" indent="1"/>
    </xf>
    <xf numFmtId="3" fontId="4" fillId="3" borderId="36" xfId="1" applyNumberFormat="1" applyFont="1" applyFill="1" applyBorder="1" applyAlignment="1">
      <alignment horizontal="right" vertical="center" indent="1"/>
    </xf>
    <xf numFmtId="3" fontId="4" fillId="3" borderId="42" xfId="1" applyNumberFormat="1" applyFont="1" applyFill="1" applyBorder="1" applyAlignment="1">
      <alignment horizontal="right" vertical="center" indent="1"/>
    </xf>
    <xf numFmtId="0" fontId="21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50" fillId="0" borderId="68" xfId="0" applyFont="1" applyBorder="1" applyAlignment="1">
      <alignment horizontal="left" vertical="center"/>
    </xf>
    <xf numFmtId="0" fontId="24" fillId="5" borderId="12" xfId="58" applyFont="1" applyFill="1" applyBorder="1" applyAlignment="1">
      <alignment vertical="center"/>
    </xf>
    <xf numFmtId="2" fontId="24" fillId="5" borderId="60" xfId="58" applyNumberFormat="1" applyFont="1" applyFill="1" applyBorder="1" applyAlignment="1">
      <alignment horizontal="right" vertical="center"/>
    </xf>
    <xf numFmtId="0" fontId="4" fillId="5" borderId="17" xfId="58" applyFont="1" applyFill="1" applyBorder="1" applyAlignment="1">
      <alignment vertical="center"/>
    </xf>
    <xf numFmtId="2" fontId="4" fillId="5" borderId="63" xfId="58" applyNumberFormat="1" applyFont="1" applyFill="1" applyBorder="1" applyAlignment="1">
      <alignment horizontal="right" vertical="center"/>
    </xf>
    <xf numFmtId="0" fontId="4" fillId="0" borderId="65" xfId="0" applyFont="1" applyBorder="1" applyAlignment="1">
      <alignment vertical="center"/>
    </xf>
    <xf numFmtId="2" fontId="4" fillId="0" borderId="66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3" fillId="0" borderId="67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64" xfId="0" applyFont="1" applyBorder="1" applyAlignment="1">
      <alignment vertical="center" wrapText="1"/>
    </xf>
    <xf numFmtId="0" fontId="20" fillId="6" borderId="64" xfId="0" applyFont="1" applyFill="1" applyBorder="1" applyAlignment="1">
      <alignment horizontal="center" vertical="center" wrapText="1"/>
    </xf>
    <xf numFmtId="0" fontId="15" fillId="6" borderId="64" xfId="0" applyFont="1" applyFill="1" applyBorder="1" applyAlignment="1">
      <alignment horizontal="center" vertical="center" wrapText="1"/>
    </xf>
    <xf numFmtId="0" fontId="24" fillId="5" borderId="143" xfId="58" applyFont="1" applyFill="1" applyBorder="1" applyAlignment="1">
      <alignment vertical="center"/>
    </xf>
    <xf numFmtId="2" fontId="24" fillId="5" borderId="144" xfId="58" applyNumberFormat="1" applyFont="1" applyFill="1" applyBorder="1" applyAlignment="1">
      <alignment horizontal="right" vertical="center"/>
    </xf>
    <xf numFmtId="0" fontId="24" fillId="5" borderId="69" xfId="58" applyFont="1" applyFill="1" applyBorder="1" applyAlignment="1">
      <alignment horizontal="center" vertical="center"/>
    </xf>
    <xf numFmtId="0" fontId="24" fillId="5" borderId="72" xfId="58" applyFont="1" applyFill="1" applyBorder="1" applyAlignment="1">
      <alignment horizontal="center" vertical="center"/>
    </xf>
    <xf numFmtId="0" fontId="24" fillId="5" borderId="70" xfId="58" applyFont="1" applyFill="1" applyBorder="1" applyAlignment="1">
      <alignment horizontal="center" vertical="center"/>
    </xf>
    <xf numFmtId="0" fontId="24" fillId="5" borderId="58" xfId="58" applyFont="1" applyFill="1" applyBorder="1" applyAlignment="1">
      <alignment vertical="center"/>
    </xf>
    <xf numFmtId="0" fontId="24" fillId="5" borderId="73" xfId="58" applyFont="1" applyFill="1" applyBorder="1" applyAlignment="1">
      <alignment horizontal="center" vertical="center"/>
    </xf>
    <xf numFmtId="14" fontId="24" fillId="8" borderId="88" xfId="0" applyNumberFormat="1" applyFont="1" applyFill="1" applyBorder="1" applyAlignment="1">
      <alignment horizontal="center" vertical="center"/>
    </xf>
    <xf numFmtId="0" fontId="24" fillId="0" borderId="88" xfId="0" applyFont="1" applyBorder="1" applyAlignment="1">
      <alignment horizontal="left" vertical="center" indent="2"/>
    </xf>
    <xf numFmtId="0" fontId="24" fillId="5" borderId="77" xfId="58" applyFont="1" applyFill="1" applyBorder="1" applyAlignment="1">
      <alignment horizontal="center" vertical="center"/>
    </xf>
    <xf numFmtId="0" fontId="20" fillId="6" borderId="18" xfId="0" applyFont="1" applyFill="1" applyBorder="1" applyAlignment="1">
      <alignment horizontal="center" vertical="center" wrapText="1"/>
    </xf>
    <xf numFmtId="14" fontId="20" fillId="6" borderId="18" xfId="0" applyNumberFormat="1" applyFont="1" applyFill="1" applyBorder="1" applyAlignment="1">
      <alignment horizontal="center" vertical="center" wrapText="1"/>
    </xf>
    <xf numFmtId="0" fontId="52" fillId="6" borderId="6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8" borderId="145" xfId="0" applyFill="1" applyBorder="1" applyAlignment="1">
      <alignment vertical="center" wrapText="1"/>
    </xf>
    <xf numFmtId="0" fontId="1" fillId="8" borderId="1" xfId="0" applyFont="1" applyFill="1" applyBorder="1" applyAlignment="1">
      <alignment vertical="center" wrapText="1"/>
    </xf>
    <xf numFmtId="0" fontId="24" fillId="5" borderId="149" xfId="58" applyFont="1" applyFill="1" applyBorder="1" applyAlignment="1">
      <alignment horizontal="center" vertical="center"/>
    </xf>
    <xf numFmtId="0" fontId="24" fillId="5" borderId="150" xfId="58" applyFont="1" applyFill="1" applyBorder="1" applyAlignment="1">
      <alignment horizontal="center" vertical="center"/>
    </xf>
    <xf numFmtId="0" fontId="24" fillId="5" borderId="151" xfId="58" applyFont="1" applyFill="1" applyBorder="1" applyAlignment="1">
      <alignment horizontal="center" vertical="center"/>
    </xf>
    <xf numFmtId="167" fontId="0" fillId="0" borderId="153" xfId="0" applyNumberFormat="1" applyBorder="1" applyAlignment="1">
      <alignment horizontal="center" vertical="center" wrapText="1"/>
    </xf>
    <xf numFmtId="2" fontId="0" fillId="0" borderId="147" xfId="0" applyNumberFormat="1" applyBorder="1" applyAlignment="1">
      <alignment horizontal="center" vertical="center"/>
    </xf>
    <xf numFmtId="2" fontId="0" fillId="8" borderId="152" xfId="0" applyNumberFormat="1" applyFill="1" applyBorder="1" applyAlignment="1">
      <alignment horizontal="center" vertical="center"/>
    </xf>
    <xf numFmtId="167" fontId="14" fillId="2" borderId="154" xfId="0" applyNumberFormat="1" applyFont="1" applyFill="1" applyBorder="1" applyAlignment="1">
      <alignment horizontal="center" vertical="center" wrapText="1"/>
    </xf>
    <xf numFmtId="0" fontId="53" fillId="2" borderId="155" xfId="0" applyFont="1" applyFill="1" applyBorder="1" applyAlignment="1">
      <alignment horizontal="center" vertical="center"/>
    </xf>
    <xf numFmtId="0" fontId="17" fillId="2" borderId="155" xfId="0" applyFont="1" applyFill="1" applyBorder="1" applyAlignment="1">
      <alignment vertical="center" wrapText="1"/>
    </xf>
    <xf numFmtId="2" fontId="14" fillId="2" borderId="156" xfId="0" applyNumberFormat="1" applyFont="1" applyFill="1" applyBorder="1" applyAlignment="1">
      <alignment horizontal="center" vertical="center"/>
    </xf>
    <xf numFmtId="167" fontId="0" fillId="2" borderId="148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2" fontId="0" fillId="2" borderId="152" xfId="0" applyNumberFormat="1" applyFill="1" applyBorder="1" applyAlignment="1">
      <alignment horizontal="center" vertical="center"/>
    </xf>
    <xf numFmtId="167" fontId="0" fillId="2" borderId="153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0" fillId="2" borderId="147" xfId="0" applyNumberFormat="1" applyFill="1" applyBorder="1" applyAlignment="1">
      <alignment horizontal="center" vertical="center"/>
    </xf>
    <xf numFmtId="0" fontId="0" fillId="2" borderId="146" xfId="0" applyFill="1" applyBorder="1" applyAlignment="1">
      <alignment horizontal="center" vertical="center"/>
    </xf>
    <xf numFmtId="0" fontId="0" fillId="2" borderId="146" xfId="0" applyFill="1" applyBorder="1" applyAlignment="1">
      <alignment vertical="center" wrapText="1"/>
    </xf>
    <xf numFmtId="167" fontId="0" fillId="0" borderId="157" xfId="0" applyNumberFormat="1" applyBorder="1" applyAlignment="1">
      <alignment horizontal="center" vertical="center" wrapText="1"/>
    </xf>
    <xf numFmtId="0" fontId="0" fillId="0" borderId="146" xfId="0" applyBorder="1" applyAlignment="1">
      <alignment horizontal="center" vertical="center"/>
    </xf>
    <xf numFmtId="0" fontId="11" fillId="0" borderId="146" xfId="0" applyFont="1" applyBorder="1" applyAlignment="1">
      <alignment horizontal="center" vertical="center"/>
    </xf>
    <xf numFmtId="0" fontId="1" fillId="0" borderId="146" xfId="0" applyFont="1" applyBorder="1" applyAlignment="1">
      <alignment horizontal="center" vertical="center"/>
    </xf>
    <xf numFmtId="0" fontId="0" fillId="8" borderId="146" xfId="0" applyFill="1" applyBorder="1" applyAlignment="1">
      <alignment vertical="center" wrapText="1"/>
    </xf>
    <xf numFmtId="0" fontId="1" fillId="8" borderId="146" xfId="0" applyFont="1" applyFill="1" applyBorder="1" applyAlignment="1">
      <alignment vertical="center" wrapText="1"/>
    </xf>
    <xf numFmtId="2" fontId="0" fillId="8" borderId="156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19" fillId="0" borderId="70" xfId="0" applyFont="1" applyBorder="1" applyAlignment="1">
      <alignment horizontal="left" vertical="center" indent="1"/>
    </xf>
    <xf numFmtId="0" fontId="19" fillId="0" borderId="71" xfId="0" applyFont="1" applyBorder="1" applyAlignment="1">
      <alignment horizontal="left" vertical="center" indent="1"/>
    </xf>
    <xf numFmtId="0" fontId="17" fillId="0" borderId="78" xfId="0" applyFont="1" applyBorder="1" applyAlignment="1">
      <alignment horizontal="left" vertical="center" indent="1"/>
    </xf>
    <xf numFmtId="0" fontId="17" fillId="0" borderId="79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top" wrapText="1"/>
    </xf>
    <xf numFmtId="0" fontId="4" fillId="0" borderId="64" xfId="0" applyFont="1" applyBorder="1" applyAlignment="1">
      <alignment horizontal="left" vertical="top" wrapText="1"/>
    </xf>
    <xf numFmtId="0" fontId="20" fillId="6" borderId="93" xfId="0" applyFont="1" applyFill="1" applyBorder="1" applyAlignment="1">
      <alignment horizontal="left" vertical="center" wrapText="1" indent="2"/>
    </xf>
    <xf numFmtId="0" fontId="20" fillId="6" borderId="94" xfId="0" applyFont="1" applyFill="1" applyBorder="1" applyAlignment="1">
      <alignment horizontal="left" vertical="center" wrapText="1" indent="2"/>
    </xf>
    <xf numFmtId="0" fontId="20" fillId="6" borderId="95" xfId="0" applyFont="1" applyFill="1" applyBorder="1" applyAlignment="1">
      <alignment horizontal="left" vertical="center" wrapText="1" indent="2"/>
    </xf>
    <xf numFmtId="0" fontId="20" fillId="6" borderId="96" xfId="0" applyFont="1" applyFill="1" applyBorder="1" applyAlignment="1">
      <alignment horizontal="left" vertical="center" wrapText="1" indent="2"/>
    </xf>
    <xf numFmtId="0" fontId="20" fillId="6" borderId="0" xfId="0" applyFont="1" applyFill="1" applyAlignment="1">
      <alignment horizontal="left" vertical="center" wrapText="1" indent="2"/>
    </xf>
    <xf numFmtId="0" fontId="20" fillId="6" borderId="98" xfId="0" applyFont="1" applyFill="1" applyBorder="1" applyAlignment="1">
      <alignment horizontal="left" vertical="center" wrapText="1" indent="2"/>
    </xf>
    <xf numFmtId="0" fontId="20" fillId="6" borderId="99" xfId="0" applyFont="1" applyFill="1" applyBorder="1" applyAlignment="1">
      <alignment horizontal="left" vertical="center" wrapText="1" indent="2"/>
    </xf>
    <xf numFmtId="0" fontId="1" fillId="0" borderId="78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24" fillId="0" borderId="78" xfId="0" applyFont="1" applyBorder="1" applyAlignment="1">
      <alignment horizontal="center" vertical="center"/>
    </xf>
    <xf numFmtId="0" fontId="24" fillId="0" borderId="81" xfId="0" applyFont="1" applyBorder="1" applyAlignment="1">
      <alignment horizontal="center" vertical="center"/>
    </xf>
    <xf numFmtId="0" fontId="20" fillId="6" borderId="101" xfId="0" applyFont="1" applyFill="1" applyBorder="1" applyAlignment="1">
      <alignment horizontal="left" vertical="center" wrapText="1" indent="2"/>
    </xf>
    <xf numFmtId="0" fontId="51" fillId="0" borderId="0" xfId="0" applyFont="1" applyAlignment="1">
      <alignment horizontal="left" vertical="top" wrapText="1" indent="2"/>
    </xf>
    <xf numFmtId="0" fontId="20" fillId="42" borderId="67" xfId="58" applyFont="1" applyFill="1" applyBorder="1" applyAlignment="1">
      <alignment horizontal="left" vertical="center" wrapText="1" indent="2"/>
    </xf>
    <xf numFmtId="0" fontId="20" fillId="42" borderId="19" xfId="58" applyFont="1" applyFill="1" applyBorder="1" applyAlignment="1">
      <alignment horizontal="left" vertical="center" wrapText="1" indent="2"/>
    </xf>
    <xf numFmtId="0" fontId="20" fillId="42" borderId="68" xfId="58" applyFont="1" applyFill="1" applyBorder="1" applyAlignment="1">
      <alignment horizontal="left" vertical="center" wrapText="1" indent="2"/>
    </xf>
    <xf numFmtId="0" fontId="20" fillId="6" borderId="17" xfId="0" applyFont="1" applyFill="1" applyBorder="1" applyAlignment="1">
      <alignment horizontal="left" vertical="center" wrapText="1" indent="2"/>
    </xf>
    <xf numFmtId="0" fontId="20" fillId="6" borderId="18" xfId="0" applyFont="1" applyFill="1" applyBorder="1" applyAlignment="1">
      <alignment horizontal="left" vertical="center" wrapText="1" indent="2"/>
    </xf>
    <xf numFmtId="0" fontId="24" fillId="5" borderId="70" xfId="58" applyFont="1" applyFill="1" applyBorder="1" applyAlignment="1">
      <alignment horizontal="center" vertical="center"/>
    </xf>
    <xf numFmtId="0" fontId="24" fillId="5" borderId="71" xfId="58" applyFont="1" applyFill="1" applyBorder="1" applyAlignment="1">
      <alignment horizontal="center" vertical="center"/>
    </xf>
    <xf numFmtId="0" fontId="24" fillId="8" borderId="87" xfId="0" applyFont="1" applyFill="1" applyBorder="1" applyAlignment="1">
      <alignment horizontal="left" vertical="center" indent="2"/>
    </xf>
    <xf numFmtId="0" fontId="24" fillId="8" borderId="142" xfId="0" applyFont="1" applyFill="1" applyBorder="1" applyAlignment="1">
      <alignment horizontal="left" vertical="center" indent="2"/>
    </xf>
    <xf numFmtId="0" fontId="24" fillId="0" borderId="158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6" fillId="0" borderId="119" xfId="1" applyNumberFormat="1" applyBorder="1" applyAlignment="1">
      <alignment horizontal="center" vertical="center"/>
    </xf>
    <xf numFmtId="3" fontId="6" fillId="0" borderId="114" xfId="1" applyNumberFormat="1" applyBorder="1" applyAlignment="1">
      <alignment horizontal="center" vertical="center"/>
    </xf>
    <xf numFmtId="165" fontId="6" fillId="2" borderId="56" xfId="1" applyNumberFormat="1" applyFill="1" applyBorder="1" applyAlignment="1">
      <alignment horizontal="center" vertical="center"/>
    </xf>
    <xf numFmtId="3" fontId="6" fillId="0" borderId="65" xfId="1" applyNumberFormat="1" applyBorder="1" applyAlignment="1">
      <alignment horizontal="center" vertical="center"/>
    </xf>
    <xf numFmtId="4" fontId="6" fillId="4" borderId="56" xfId="1" applyNumberFormat="1" applyFill="1" applyBorder="1" applyAlignment="1">
      <alignment horizontal="center" vertical="center"/>
    </xf>
    <xf numFmtId="3" fontId="6" fillId="0" borderId="127" xfId="1" applyNumberFormat="1" applyBorder="1" applyAlignment="1">
      <alignment horizontal="center" vertical="center"/>
    </xf>
    <xf numFmtId="3" fontId="6" fillId="2" borderId="56" xfId="1" applyNumberFormat="1" applyFill="1" applyBorder="1" applyAlignment="1">
      <alignment horizontal="center" vertical="center"/>
    </xf>
    <xf numFmtId="165" fontId="6" fillId="2" borderId="18" xfId="1" applyNumberFormat="1" applyFill="1" applyBorder="1" applyAlignment="1">
      <alignment horizontal="center" vertical="center"/>
    </xf>
    <xf numFmtId="3" fontId="9" fillId="40" borderId="19" xfId="1" applyNumberFormat="1" applyFont="1" applyFill="1" applyBorder="1" applyAlignment="1">
      <alignment horizontal="center" vertical="center"/>
    </xf>
    <xf numFmtId="3" fontId="9" fillId="41" borderId="19" xfId="1" applyNumberFormat="1" applyFont="1" applyFill="1" applyBorder="1" applyAlignment="1">
      <alignment horizontal="center" vertical="center"/>
    </xf>
    <xf numFmtId="3" fontId="6" fillId="0" borderId="141" xfId="1" applyNumberFormat="1" applyBorder="1" applyAlignment="1">
      <alignment horizontal="center" vertical="center"/>
    </xf>
    <xf numFmtId="3" fontId="6" fillId="0" borderId="43" xfId="1" applyNumberFormat="1" applyBorder="1" applyAlignment="1">
      <alignment horizontal="center" vertical="center"/>
    </xf>
    <xf numFmtId="3" fontId="6" fillId="0" borderId="16" xfId="1" applyNumberFormat="1" applyBorder="1" applyAlignment="1">
      <alignment horizontal="center" vertical="center"/>
    </xf>
    <xf numFmtId="164" fontId="6" fillId="2" borderId="24" xfId="1" applyNumberFormat="1" applyFill="1" applyBorder="1" applyAlignment="1">
      <alignment horizontal="center" vertical="center"/>
    </xf>
    <xf numFmtId="164" fontId="6" fillId="2" borderId="32" xfId="1" applyNumberFormat="1" applyFill="1" applyBorder="1" applyAlignment="1">
      <alignment horizontal="center" vertical="center"/>
    </xf>
    <xf numFmtId="164" fontId="6" fillId="2" borderId="26" xfId="1" applyNumberFormat="1" applyFill="1" applyBorder="1" applyAlignment="1">
      <alignment horizontal="center" vertical="center"/>
    </xf>
    <xf numFmtId="164" fontId="6" fillId="2" borderId="34" xfId="1" applyNumberFormat="1" applyFill="1" applyBorder="1" applyAlignment="1">
      <alignment horizontal="center" vertical="center"/>
    </xf>
    <xf numFmtId="3" fontId="4" fillId="2" borderId="27" xfId="0" applyNumberFormat="1" applyFont="1" applyFill="1" applyBorder="1" applyAlignment="1">
      <alignment horizontal="center" vertical="center"/>
    </xf>
    <xf numFmtId="3" fontId="4" fillId="2" borderId="36" xfId="0" applyNumberFormat="1" applyFont="1" applyFill="1" applyBorder="1" applyAlignment="1">
      <alignment horizontal="center" vertical="center"/>
    </xf>
    <xf numFmtId="3" fontId="6" fillId="0" borderId="37" xfId="1" applyNumberFormat="1" applyBorder="1" applyAlignment="1">
      <alignment horizontal="center" vertical="center"/>
    </xf>
    <xf numFmtId="3" fontId="6" fillId="2" borderId="20" xfId="1" applyNumberFormat="1" applyFill="1" applyBorder="1" applyAlignment="1">
      <alignment horizontal="center" vertical="center"/>
    </xf>
    <xf numFmtId="3" fontId="6" fillId="2" borderId="28" xfId="1" applyNumberFormat="1" applyFill="1" applyBorder="1" applyAlignment="1">
      <alignment horizontal="center" vertical="center"/>
    </xf>
    <xf numFmtId="3" fontId="8" fillId="2" borderId="21" xfId="1" applyNumberFormat="1" applyFont="1" applyFill="1" applyBorder="1" applyAlignment="1">
      <alignment horizontal="center" vertical="center"/>
    </xf>
    <xf numFmtId="3" fontId="8" fillId="2" borderId="29" xfId="1" applyNumberFormat="1" applyFont="1" applyFill="1" applyBorder="1" applyAlignment="1">
      <alignment horizontal="center" vertical="center"/>
    </xf>
    <xf numFmtId="3" fontId="6" fillId="2" borderId="22" xfId="1" applyNumberFormat="1" applyFill="1" applyBorder="1" applyAlignment="1">
      <alignment horizontal="center" vertical="center" wrapText="1"/>
    </xf>
    <xf numFmtId="3" fontId="6" fillId="2" borderId="30" xfId="1" applyNumberFormat="1" applyFill="1" applyBorder="1" applyAlignment="1">
      <alignment horizontal="center" vertical="center" wrapText="1"/>
    </xf>
    <xf numFmtId="3" fontId="6" fillId="2" borderId="23" xfId="1" applyNumberFormat="1" applyFill="1" applyBorder="1" applyAlignment="1">
      <alignment horizontal="center" vertical="center" wrapText="1"/>
    </xf>
    <xf numFmtId="3" fontId="6" fillId="2" borderId="31" xfId="1" applyNumberFormat="1" applyFill="1" applyBorder="1" applyAlignment="1">
      <alignment horizontal="center" vertical="center" wrapText="1"/>
    </xf>
    <xf numFmtId="3" fontId="6" fillId="2" borderId="25" xfId="1" applyNumberFormat="1" applyFill="1" applyBorder="1" applyAlignment="1">
      <alignment horizontal="center" vertical="center" wrapText="1"/>
    </xf>
    <xf numFmtId="3" fontId="6" fillId="2" borderId="33" xfId="1" applyNumberFormat="1" applyFill="1" applyBorder="1" applyAlignment="1">
      <alignment horizontal="center" vertical="center" wrapText="1"/>
    </xf>
    <xf numFmtId="3" fontId="5" fillId="2" borderId="21" xfId="1" applyNumberFormat="1" applyFont="1" applyFill="1" applyBorder="1" applyAlignment="1">
      <alignment horizontal="center" vertical="center" wrapText="1"/>
    </xf>
    <xf numFmtId="3" fontId="5" fillId="2" borderId="29" xfId="1" applyNumberFormat="1" applyFont="1" applyFill="1" applyBorder="1" applyAlignment="1">
      <alignment horizontal="center" vertical="center" wrapText="1"/>
    </xf>
  </cellXfs>
  <cellStyles count="81">
    <cellStyle name="20 % – Zvýraznění 1" xfId="21" builtinId="30" customBuiltin="1"/>
    <cellStyle name="20 % – Zvýraznění 1 2" xfId="58" xr:uid="{00000000-0005-0000-0000-000033000000}"/>
    <cellStyle name="20 % – Zvýraznění 2" xfId="25" builtinId="34" customBuiltin="1"/>
    <cellStyle name="20 % – Zvýraznění 2 2" xfId="62" xr:uid="{00000000-0005-0000-0000-000034000000}"/>
    <cellStyle name="20 % – Zvýraznění 3" xfId="29" builtinId="38" customBuiltin="1"/>
    <cellStyle name="20 % – Zvýraznění 3 2" xfId="66" xr:uid="{00000000-0005-0000-0000-000035000000}"/>
    <cellStyle name="20 % – Zvýraznění 4" xfId="33" builtinId="42" customBuiltin="1"/>
    <cellStyle name="20 % – Zvýraznění 4 2" xfId="70" xr:uid="{00000000-0005-0000-0000-000036000000}"/>
    <cellStyle name="20 % – Zvýraznění 5" xfId="37" builtinId="46" customBuiltin="1"/>
    <cellStyle name="20 % – Zvýraznění 5 2" xfId="74" xr:uid="{00000000-0005-0000-0000-000037000000}"/>
    <cellStyle name="20 % – Zvýraznění 6" xfId="41" builtinId="50" customBuiltin="1"/>
    <cellStyle name="20 % – Zvýraznění 6 2" xfId="78" xr:uid="{00000000-0005-0000-0000-000038000000}"/>
    <cellStyle name="40 % – Zvýraznění 1" xfId="22" builtinId="31" customBuiltin="1"/>
    <cellStyle name="40 % – Zvýraznění 1 2" xfId="59" xr:uid="{00000000-0005-0000-0000-000039000000}"/>
    <cellStyle name="40 % – Zvýraznění 2" xfId="26" builtinId="35" customBuiltin="1"/>
    <cellStyle name="40 % – Zvýraznění 2 2" xfId="63" xr:uid="{00000000-0005-0000-0000-00003A000000}"/>
    <cellStyle name="40 % – Zvýraznění 3" xfId="30" builtinId="39" customBuiltin="1"/>
    <cellStyle name="40 % – Zvýraznění 3 2" xfId="67" xr:uid="{00000000-0005-0000-0000-00003B000000}"/>
    <cellStyle name="40 % – Zvýraznění 4" xfId="34" builtinId="43" customBuiltin="1"/>
    <cellStyle name="40 % – Zvýraznění 4 2" xfId="71" xr:uid="{00000000-0005-0000-0000-00003C000000}"/>
    <cellStyle name="40 % – Zvýraznění 5" xfId="38" builtinId="47" customBuiltin="1"/>
    <cellStyle name="40 % – Zvýraznění 5 2" xfId="75" xr:uid="{00000000-0005-0000-0000-00003D000000}"/>
    <cellStyle name="40 % – Zvýraznění 6" xfId="42" builtinId="51" customBuiltin="1"/>
    <cellStyle name="40 % – Zvýraznění 6 2" xfId="79" xr:uid="{00000000-0005-0000-0000-00003E000000}"/>
    <cellStyle name="60 % – Zvýraznění 1" xfId="23" builtinId="32" customBuiltin="1"/>
    <cellStyle name="60 % – Zvýraznění 1 2" xfId="60" xr:uid="{00000000-0005-0000-0000-00003F000000}"/>
    <cellStyle name="60 % – Zvýraznění 2" xfId="27" builtinId="36" customBuiltin="1"/>
    <cellStyle name="60 % – Zvýraznění 2 2" xfId="64" xr:uid="{00000000-0005-0000-0000-000040000000}"/>
    <cellStyle name="60 % – Zvýraznění 3" xfId="31" builtinId="40" customBuiltin="1"/>
    <cellStyle name="60 % – Zvýraznění 3 2" xfId="68" xr:uid="{00000000-0005-0000-0000-000041000000}"/>
    <cellStyle name="60 % – Zvýraznění 4" xfId="35" builtinId="44" customBuiltin="1"/>
    <cellStyle name="60 % – Zvýraznění 4 2" xfId="72" xr:uid="{00000000-0005-0000-0000-000042000000}"/>
    <cellStyle name="60 % – Zvýraznění 5" xfId="39" builtinId="48" customBuiltin="1"/>
    <cellStyle name="60 % – Zvýraznění 5 2" xfId="76" xr:uid="{00000000-0005-0000-0000-000043000000}"/>
    <cellStyle name="60 % – Zvýraznění 6" xfId="43" builtinId="52" customBuiltin="1"/>
    <cellStyle name="60 % – Zvýraznění 6 2" xfId="80" xr:uid="{00000000-0005-0000-0000-000044000000}"/>
    <cellStyle name="Celkem" xfId="19" builtinId="25" customBuiltin="1"/>
    <cellStyle name="Celkem 2" xfId="56" xr:uid="{00000000-0005-0000-0000-000045000000}"/>
    <cellStyle name="Kontrolní buňka" xfId="15" builtinId="23" customBuiltin="1"/>
    <cellStyle name="Kontrolní buňka 2" xfId="52" xr:uid="{00000000-0005-0000-0000-000046000000}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ev" xfId="3" builtinId="15" customBuiltin="1"/>
    <cellStyle name="Neutrální" xfId="10" builtinId="28" customBuiltin="1"/>
    <cellStyle name="Neutrální 2" xfId="47" xr:uid="{00000000-0005-0000-0000-000047000000}"/>
    <cellStyle name="Normální" xfId="0" builtinId="0"/>
    <cellStyle name="Normální 2" xfId="1" xr:uid="{1AD2D055-130B-4580-BBDA-2E82ACBD464F}"/>
    <cellStyle name="Normální 3" xfId="44" xr:uid="{00000000-0005-0000-0000-000048000000}"/>
    <cellStyle name="Poznámka" xfId="17" builtinId="10" customBuiltin="1"/>
    <cellStyle name="Poznámka 2" xfId="54" xr:uid="{00000000-0005-0000-0000-000049000000}"/>
    <cellStyle name="Propojená buňka" xfId="14" builtinId="24" customBuiltin="1"/>
    <cellStyle name="Propojená buňka 2" xfId="51" xr:uid="{00000000-0005-0000-0000-00004A000000}"/>
    <cellStyle name="Správně" xfId="8" builtinId="26" customBuiltin="1"/>
    <cellStyle name="Správně 2" xfId="45" xr:uid="{00000000-0005-0000-0000-00004B000000}"/>
    <cellStyle name="Špatně" xfId="9" builtinId="27" customBuiltin="1"/>
    <cellStyle name="Špatně 2" xfId="46" xr:uid="{00000000-0005-0000-0000-00004C000000}"/>
    <cellStyle name="TableStyleLight1" xfId="2" xr:uid="{0A2CE872-A211-4CD2-90DB-3B49C260F271}"/>
    <cellStyle name="Text upozornění" xfId="16" builtinId="11" customBuiltin="1"/>
    <cellStyle name="Text upozornění 2" xfId="53" xr:uid="{00000000-0005-0000-0000-00004D000000}"/>
    <cellStyle name="Vstup" xfId="11" builtinId="20" customBuiltin="1"/>
    <cellStyle name="Vstup 2" xfId="48" xr:uid="{00000000-0005-0000-0000-00004E000000}"/>
    <cellStyle name="Výpočet" xfId="13" builtinId="22" customBuiltin="1"/>
    <cellStyle name="Výpočet 2" xfId="50" xr:uid="{00000000-0005-0000-0000-00004F000000}"/>
    <cellStyle name="Výstup" xfId="12" builtinId="21" customBuiltin="1"/>
    <cellStyle name="Výstup 2" xfId="49" xr:uid="{00000000-0005-0000-0000-000050000000}"/>
    <cellStyle name="Vysvětlující text" xfId="18" builtinId="53" customBuiltin="1"/>
    <cellStyle name="Vysvětlující text 2" xfId="55" xr:uid="{00000000-0005-0000-0000-000051000000}"/>
    <cellStyle name="Zvýraznění 1" xfId="20" builtinId="29" customBuiltin="1"/>
    <cellStyle name="Zvýraznění 1 2" xfId="57" xr:uid="{00000000-0005-0000-0000-000052000000}"/>
    <cellStyle name="Zvýraznění 2" xfId="24" builtinId="33" customBuiltin="1"/>
    <cellStyle name="Zvýraznění 2 2" xfId="61" xr:uid="{00000000-0005-0000-0000-000053000000}"/>
    <cellStyle name="Zvýraznění 3" xfId="28" builtinId="37" customBuiltin="1"/>
    <cellStyle name="Zvýraznění 3 2" xfId="65" xr:uid="{00000000-0005-0000-0000-000054000000}"/>
    <cellStyle name="Zvýraznění 4" xfId="32" builtinId="41" customBuiltin="1"/>
    <cellStyle name="Zvýraznění 4 2" xfId="69" xr:uid="{00000000-0005-0000-0000-000055000000}"/>
    <cellStyle name="Zvýraznění 5" xfId="36" builtinId="45" customBuiltin="1"/>
    <cellStyle name="Zvýraznění 5 2" xfId="73" xr:uid="{00000000-0005-0000-0000-000056000000}"/>
    <cellStyle name="Zvýraznění 6" xfId="40" builtinId="49" customBuiltin="1"/>
    <cellStyle name="Zvýraznění 6 2" xfId="77" xr:uid="{00000000-0005-0000-0000-000057000000}"/>
  </cellStyles>
  <dxfs count="0"/>
  <tableStyles count="0" defaultTableStyle="TableStyleMedium2" defaultPivotStyle="PivotStyleLight16"/>
  <colors>
    <mruColors>
      <color rgb="FF9EC6EB"/>
      <color rgb="FF293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57150</xdr:rowOff>
    </xdr:from>
    <xdr:to>
      <xdr:col>3</xdr:col>
      <xdr:colOff>580787</xdr:colOff>
      <xdr:row>3</xdr:row>
      <xdr:rowOff>161840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FD59BBD-0C5C-4F6E-A8BD-E027E29E5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5" y="57150"/>
          <a:ext cx="1904762" cy="67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800100</xdr:colOff>
      <xdr:row>1</xdr:row>
      <xdr:rowOff>83820</xdr:rowOff>
    </xdr:from>
    <xdr:to>
      <xdr:col>4</xdr:col>
      <xdr:colOff>2695337</xdr:colOff>
      <xdr:row>3</xdr:row>
      <xdr:rowOff>185659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993696D-A1E7-4390-86A7-F1BA1DBA9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31920" y="259080"/>
          <a:ext cx="1895237" cy="4828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7FCB7-C348-4F88-ADAC-0EA7188045C2}">
  <sheetPr>
    <tabColor rgb="FFFFFF00"/>
    <pageSetUpPr fitToPage="1"/>
  </sheetPr>
  <dimension ref="A1:G209"/>
  <sheetViews>
    <sheetView showGridLines="0" topLeftCell="A22" zoomScaleNormal="100" zoomScaleSheetLayoutView="100" workbookViewId="0">
      <selection activeCell="A5" sqref="A5:D8"/>
    </sheetView>
  </sheetViews>
  <sheetFormatPr defaultColWidth="9.109375" defaultRowHeight="13.8"/>
  <cols>
    <col min="1" max="1" width="11.109375" style="51" customWidth="1"/>
    <col min="2" max="2" width="17.44140625" style="50" bestFit="1" customWidth="1"/>
    <col min="3" max="3" width="7.44140625" style="51" bestFit="1" customWidth="1"/>
    <col min="4" max="4" width="11.44140625" style="51" bestFit="1" customWidth="1"/>
    <col min="5" max="5" width="57.44140625" style="57" customWidth="1"/>
    <col min="6" max="6" width="18.33203125" style="51" customWidth="1"/>
    <col min="7" max="7" width="1.33203125" style="42" customWidth="1"/>
    <col min="8" max="16384" width="9.109375" style="57"/>
  </cols>
  <sheetData>
    <row r="1" spans="1:6" ht="15" customHeight="1">
      <c r="E1" s="40" t="s">
        <v>24</v>
      </c>
      <c r="F1" s="41">
        <f>SUMIF(B:B,"Brož Jiří",F:F)</f>
        <v>0</v>
      </c>
    </row>
    <row r="2" spans="1:6" ht="15" customHeight="1">
      <c r="A2" s="82" t="s">
        <v>0</v>
      </c>
      <c r="B2" s="82"/>
      <c r="C2" s="82"/>
      <c r="D2" s="82"/>
      <c r="E2" s="43" t="s">
        <v>25</v>
      </c>
      <c r="F2" s="44">
        <f>SUMIF(B:B,"Švestka Vít ",F:F)</f>
        <v>0</v>
      </c>
    </row>
    <row r="3" spans="1:6" ht="15" customHeight="1">
      <c r="E3" s="43" t="s">
        <v>26</v>
      </c>
      <c r="F3" s="44">
        <f>SUMIF(B:B,"Stehlíček Štěpán",F:F)</f>
        <v>0</v>
      </c>
    </row>
    <row r="4" spans="1:6" ht="15" customHeight="1">
      <c r="E4" s="43" t="s">
        <v>27</v>
      </c>
      <c r="F4" s="44">
        <f>SUMIF(B:B,"Turek Jan",F:F)</f>
        <v>0</v>
      </c>
    </row>
    <row r="5" spans="1:6" ht="15" customHeight="1">
      <c r="A5" s="303" t="s">
        <v>28</v>
      </c>
      <c r="B5" s="303"/>
      <c r="C5" s="303"/>
      <c r="D5" s="304"/>
      <c r="E5" s="43" t="s">
        <v>29</v>
      </c>
      <c r="F5" s="44">
        <f>SUMIF(B:B,"Trousilová Marie",F:F)</f>
        <v>0</v>
      </c>
    </row>
    <row r="6" spans="1:6" ht="15" customHeight="1">
      <c r="A6" s="303"/>
      <c r="B6" s="303"/>
      <c r="C6" s="303"/>
      <c r="D6" s="304"/>
      <c r="E6" s="43"/>
      <c r="F6" s="44">
        <f>SUMIF(B:B,"x",F:F)</f>
        <v>0</v>
      </c>
    </row>
    <row r="7" spans="1:6" ht="15" customHeight="1" thickBot="1">
      <c r="A7" s="303"/>
      <c r="B7" s="303"/>
      <c r="C7" s="303"/>
      <c r="D7" s="304"/>
      <c r="E7" s="45"/>
      <c r="F7" s="46">
        <f>SUMIF(B:B,"x",F:F)</f>
        <v>0</v>
      </c>
    </row>
    <row r="8" spans="1:6" ht="15" customHeight="1" thickTop="1" thickBot="1">
      <c r="A8" s="303"/>
      <c r="B8" s="303"/>
      <c r="C8" s="303"/>
      <c r="D8" s="304"/>
      <c r="E8" s="47" t="s">
        <v>1</v>
      </c>
      <c r="F8" s="48">
        <f>SUM(F1:F7)</f>
        <v>0</v>
      </c>
    </row>
    <row r="9" spans="1:6">
      <c r="A9" s="49"/>
    </row>
    <row r="10" spans="1:6" ht="15" customHeight="1">
      <c r="A10" s="305" t="s">
        <v>2</v>
      </c>
      <c r="B10" s="306"/>
      <c r="C10" s="306"/>
      <c r="D10" s="306"/>
      <c r="E10" s="306"/>
      <c r="F10" s="307"/>
    </row>
    <row r="11" spans="1:6" ht="15" customHeight="1">
      <c r="A11" s="308" t="s">
        <v>3</v>
      </c>
      <c r="B11" s="309"/>
      <c r="C11" s="73" t="s">
        <v>4</v>
      </c>
      <c r="D11" s="74" t="e">
        <f>#REF!</f>
        <v>#REF!</v>
      </c>
      <c r="E11" s="73" t="s">
        <v>5</v>
      </c>
      <c r="F11" s="75" t="e">
        <f>#REF!</f>
        <v>#REF!</v>
      </c>
    </row>
    <row r="12" spans="1:6" ht="15" customHeight="1">
      <c r="A12" s="308" t="s">
        <v>6</v>
      </c>
      <c r="B12" s="309"/>
      <c r="C12" s="73" t="s">
        <v>4</v>
      </c>
      <c r="D12" s="74" t="e">
        <f>#REF!</f>
        <v>#REF!</v>
      </c>
      <c r="E12" s="73" t="s">
        <v>5</v>
      </c>
      <c r="F12" s="75" t="e">
        <f>#REF!</f>
        <v>#REF!</v>
      </c>
    </row>
    <row r="13" spans="1:6" ht="15" customHeight="1">
      <c r="A13" s="308" t="s">
        <v>7</v>
      </c>
      <c r="B13" s="309"/>
      <c r="C13" s="73" t="s">
        <v>4</v>
      </c>
      <c r="D13" s="74" t="e">
        <f>#REF!</f>
        <v>#REF!</v>
      </c>
      <c r="E13" s="73" t="s">
        <v>5</v>
      </c>
      <c r="F13" s="75" t="e">
        <f>#REF!</f>
        <v>#REF!</v>
      </c>
    </row>
    <row r="14" spans="1:6" ht="15" customHeight="1">
      <c r="A14" s="310" t="s">
        <v>8</v>
      </c>
      <c r="B14" s="311"/>
      <c r="C14" s="76" t="s">
        <v>4</v>
      </c>
      <c r="D14" s="77" t="e">
        <f>#REF!</f>
        <v>#REF!</v>
      </c>
      <c r="E14" s="76" t="s">
        <v>5</v>
      </c>
      <c r="F14" s="83" t="e">
        <f>#REF!</f>
        <v>#REF!</v>
      </c>
    </row>
    <row r="15" spans="1:6" ht="14.4" thickBot="1"/>
    <row r="16" spans="1:6">
      <c r="A16" s="91" t="s">
        <v>10</v>
      </c>
      <c r="B16" s="92" t="s">
        <v>11</v>
      </c>
      <c r="C16" s="93" t="s">
        <v>12</v>
      </c>
      <c r="D16" s="93" t="s">
        <v>8</v>
      </c>
      <c r="E16" s="93" t="s">
        <v>13</v>
      </c>
      <c r="F16" s="94" t="s">
        <v>15</v>
      </c>
    </row>
    <row r="17" spans="1:7" ht="15.75" hidden="1" customHeight="1">
      <c r="A17" s="95"/>
      <c r="B17" s="52"/>
      <c r="C17" s="53"/>
      <c r="D17" s="54"/>
      <c r="E17" s="55"/>
      <c r="F17" s="96"/>
      <c r="G17" s="56"/>
    </row>
    <row r="18" spans="1:7" ht="15.6">
      <c r="A18" s="97"/>
      <c r="B18" s="53"/>
      <c r="C18" s="54"/>
      <c r="D18" s="54"/>
      <c r="E18" s="55"/>
      <c r="F18" s="96"/>
      <c r="G18" s="56"/>
    </row>
    <row r="19" spans="1:7" ht="15.6">
      <c r="A19" s="97"/>
      <c r="B19" s="53"/>
      <c r="C19" s="54"/>
      <c r="D19" s="54"/>
      <c r="E19" s="55"/>
      <c r="F19" s="96"/>
      <c r="G19" s="56"/>
    </row>
    <row r="20" spans="1:7" ht="15.6">
      <c r="A20" s="97"/>
      <c r="B20" s="53"/>
      <c r="C20" s="54"/>
      <c r="D20" s="54"/>
      <c r="E20" s="55"/>
      <c r="F20" s="96"/>
      <c r="G20" s="56"/>
    </row>
    <row r="21" spans="1:7" ht="15.6">
      <c r="A21" s="97"/>
      <c r="B21" s="53"/>
      <c r="C21" s="54"/>
      <c r="D21" s="54"/>
      <c r="E21" s="55"/>
      <c r="F21" s="96"/>
      <c r="G21" s="56"/>
    </row>
    <row r="22" spans="1:7" ht="15.6">
      <c r="A22" s="97"/>
      <c r="B22" s="53"/>
      <c r="C22" s="54"/>
      <c r="D22" s="54"/>
      <c r="E22" s="55"/>
      <c r="F22" s="96"/>
      <c r="G22" s="56"/>
    </row>
    <row r="23" spans="1:7" ht="15.6">
      <c r="A23" s="97"/>
      <c r="B23" s="53"/>
      <c r="C23" s="54"/>
      <c r="D23" s="54"/>
      <c r="E23" s="55"/>
      <c r="F23" s="96"/>
      <c r="G23" s="56"/>
    </row>
    <row r="24" spans="1:7" ht="15.6">
      <c r="A24" s="97"/>
      <c r="B24" s="53"/>
      <c r="C24" s="54"/>
      <c r="D24" s="54"/>
      <c r="E24" s="55"/>
      <c r="F24" s="96"/>
      <c r="G24" s="56"/>
    </row>
    <row r="25" spans="1:7" ht="15.6">
      <c r="A25" s="97"/>
      <c r="B25" s="53"/>
      <c r="C25" s="54"/>
      <c r="D25" s="54"/>
      <c r="E25" s="55"/>
      <c r="F25" s="96"/>
      <c r="G25" s="56"/>
    </row>
    <row r="26" spans="1:7" ht="15.6">
      <c r="A26" s="97"/>
      <c r="B26" s="53"/>
      <c r="C26" s="54"/>
      <c r="D26" s="54"/>
      <c r="E26" s="55"/>
      <c r="F26" s="96"/>
      <c r="G26" s="56"/>
    </row>
    <row r="27" spans="1:7" ht="15.6">
      <c r="A27" s="97"/>
      <c r="B27" s="53"/>
      <c r="C27" s="54"/>
      <c r="D27" s="54"/>
      <c r="E27" s="55"/>
      <c r="F27" s="96"/>
      <c r="G27" s="56"/>
    </row>
    <row r="28" spans="1:7" ht="15.6">
      <c r="A28" s="97"/>
      <c r="B28" s="53"/>
      <c r="C28" s="54"/>
      <c r="D28" s="54"/>
      <c r="E28" s="55"/>
      <c r="F28" s="96"/>
      <c r="G28" s="56"/>
    </row>
    <row r="29" spans="1:7" ht="15.6">
      <c r="A29" s="97"/>
      <c r="B29" s="53"/>
      <c r="C29" s="54"/>
      <c r="D29" s="54"/>
      <c r="E29" s="55"/>
      <c r="F29" s="96"/>
      <c r="G29" s="56"/>
    </row>
    <row r="30" spans="1:7" ht="15.6">
      <c r="A30" s="97"/>
      <c r="B30" s="53"/>
      <c r="C30" s="54"/>
      <c r="D30" s="54"/>
      <c r="E30" s="55"/>
      <c r="F30" s="96"/>
      <c r="G30" s="56"/>
    </row>
    <row r="31" spans="1:7" ht="15.6">
      <c r="A31" s="97"/>
      <c r="B31" s="53"/>
      <c r="C31" s="54"/>
      <c r="D31" s="54"/>
      <c r="E31" s="55"/>
      <c r="F31" s="96"/>
      <c r="G31" s="56"/>
    </row>
    <row r="32" spans="1:7" ht="15.6">
      <c r="A32" s="97"/>
      <c r="B32" s="53"/>
      <c r="C32" s="54"/>
      <c r="D32" s="54"/>
      <c r="E32" s="55"/>
      <c r="F32" s="96"/>
      <c r="G32" s="56"/>
    </row>
    <row r="33" spans="1:7" ht="15.6">
      <c r="A33" s="97"/>
      <c r="B33" s="53"/>
      <c r="C33" s="54"/>
      <c r="D33" s="54"/>
      <c r="E33" s="55"/>
      <c r="F33" s="96"/>
      <c r="G33" s="56"/>
    </row>
    <row r="34" spans="1:7" ht="15.6" hidden="1">
      <c r="A34" s="97"/>
      <c r="B34" s="53"/>
      <c r="C34" s="54"/>
      <c r="D34" s="54"/>
      <c r="E34" s="55"/>
      <c r="F34" s="96"/>
      <c r="G34" s="56"/>
    </row>
    <row r="35" spans="1:7" ht="15.6" hidden="1">
      <c r="A35" s="97"/>
      <c r="B35" s="53"/>
      <c r="C35" s="54"/>
      <c r="D35" s="54"/>
      <c r="E35" s="55"/>
      <c r="F35" s="96"/>
      <c r="G35" s="56"/>
    </row>
    <row r="36" spans="1:7" ht="15.6" hidden="1">
      <c r="A36" s="98"/>
      <c r="B36" s="67"/>
      <c r="C36" s="68"/>
      <c r="D36" s="68"/>
      <c r="E36" s="69"/>
      <c r="F36" s="96"/>
      <c r="G36" s="56"/>
    </row>
    <row r="37" spans="1:7" ht="15.6" hidden="1">
      <c r="A37" s="98"/>
      <c r="B37" s="67"/>
      <c r="C37" s="68"/>
      <c r="D37" s="68"/>
      <c r="E37" s="69"/>
      <c r="F37" s="96"/>
      <c r="G37" s="56"/>
    </row>
    <row r="38" spans="1:7" ht="15.75" hidden="1" customHeight="1">
      <c r="A38" s="98"/>
      <c r="B38" s="67"/>
      <c r="C38" s="68"/>
      <c r="D38" s="68"/>
      <c r="E38" s="69"/>
      <c r="F38" s="96"/>
      <c r="G38" s="56"/>
    </row>
    <row r="39" spans="1:7" ht="15.6" hidden="1">
      <c r="A39" s="98"/>
      <c r="B39" s="67"/>
      <c r="C39" s="68"/>
      <c r="D39" s="68"/>
      <c r="E39" s="69"/>
      <c r="F39" s="96"/>
      <c r="G39" s="56"/>
    </row>
    <row r="40" spans="1:7" ht="15.6" hidden="1">
      <c r="A40" s="98"/>
      <c r="B40" s="67"/>
      <c r="C40" s="68"/>
      <c r="D40" s="68"/>
      <c r="E40" s="69"/>
      <c r="F40" s="96"/>
      <c r="G40" s="56"/>
    </row>
    <row r="41" spans="1:7" ht="15.6" hidden="1">
      <c r="A41" s="98"/>
      <c r="B41" s="67"/>
      <c r="C41" s="68"/>
      <c r="D41" s="68"/>
      <c r="E41" s="69"/>
      <c r="F41" s="96"/>
      <c r="G41" s="56"/>
    </row>
    <row r="42" spans="1:7" ht="15.6" hidden="1">
      <c r="A42" s="97"/>
      <c r="B42" s="53"/>
      <c r="C42" s="54"/>
      <c r="D42" s="54"/>
      <c r="E42" s="55"/>
      <c r="F42" s="96"/>
      <c r="G42" s="56"/>
    </row>
    <row r="43" spans="1:7" ht="15.6" hidden="1">
      <c r="A43" s="97"/>
      <c r="B43" s="53"/>
      <c r="C43" s="54"/>
      <c r="D43" s="54"/>
      <c r="E43" s="55"/>
      <c r="F43" s="96"/>
      <c r="G43" s="56"/>
    </row>
    <row r="44" spans="1:7" ht="15.6" hidden="1">
      <c r="A44" s="97"/>
      <c r="B44" s="53"/>
      <c r="C44" s="54"/>
      <c r="D44" s="54"/>
      <c r="E44" s="55"/>
      <c r="F44" s="96"/>
      <c r="G44" s="56"/>
    </row>
    <row r="45" spans="1:7" ht="15.6" hidden="1">
      <c r="A45" s="97"/>
      <c r="B45" s="53"/>
      <c r="C45" s="54"/>
      <c r="D45" s="54"/>
      <c r="E45" s="55"/>
      <c r="F45" s="96"/>
      <c r="G45" s="56"/>
    </row>
    <row r="46" spans="1:7" ht="15.6" hidden="1">
      <c r="A46" s="97"/>
      <c r="B46" s="53"/>
      <c r="C46" s="54"/>
      <c r="D46" s="54"/>
      <c r="E46" s="55"/>
      <c r="F46" s="96"/>
      <c r="G46" s="56"/>
    </row>
    <row r="47" spans="1:7" ht="15.6" hidden="1">
      <c r="A47" s="97"/>
      <c r="B47" s="53"/>
      <c r="C47" s="54"/>
      <c r="D47" s="54"/>
      <c r="E47" s="55"/>
      <c r="F47" s="96"/>
      <c r="G47" s="56"/>
    </row>
    <row r="48" spans="1:7" ht="15.6" hidden="1">
      <c r="A48" s="98"/>
      <c r="B48" s="67"/>
      <c r="C48" s="68"/>
      <c r="D48" s="68"/>
      <c r="E48" s="69"/>
      <c r="F48" s="96"/>
      <c r="G48" s="56"/>
    </row>
    <row r="49" spans="1:7" ht="15.6" hidden="1">
      <c r="A49" s="98"/>
      <c r="B49" s="67"/>
      <c r="C49" s="68"/>
      <c r="D49" s="68"/>
      <c r="E49" s="69"/>
      <c r="F49" s="96"/>
      <c r="G49" s="56"/>
    </row>
    <row r="50" spans="1:7" ht="15.6" hidden="1">
      <c r="A50" s="98"/>
      <c r="B50" s="67"/>
      <c r="C50" s="68"/>
      <c r="D50" s="68"/>
      <c r="E50" s="69"/>
      <c r="F50" s="96"/>
      <c r="G50" s="56"/>
    </row>
    <row r="51" spans="1:7" ht="15.6" hidden="1">
      <c r="A51" s="98"/>
      <c r="B51" s="67"/>
      <c r="C51" s="68"/>
      <c r="D51" s="68"/>
      <c r="E51" s="69"/>
      <c r="F51" s="96"/>
      <c r="G51" s="56"/>
    </row>
    <row r="52" spans="1:7" ht="15.6" hidden="1">
      <c r="A52" s="98"/>
      <c r="B52" s="67"/>
      <c r="C52" s="68"/>
      <c r="D52" s="68"/>
      <c r="E52" s="69"/>
      <c r="F52" s="96"/>
      <c r="G52" s="56"/>
    </row>
    <row r="53" spans="1:7" ht="15.6" hidden="1">
      <c r="A53" s="98"/>
      <c r="B53" s="67"/>
      <c r="C53" s="68"/>
      <c r="D53" s="68"/>
      <c r="E53" s="69"/>
      <c r="F53" s="96"/>
      <c r="G53" s="56"/>
    </row>
    <row r="54" spans="1:7" ht="15.6" hidden="1">
      <c r="A54" s="97"/>
      <c r="B54" s="53"/>
      <c r="C54" s="54"/>
      <c r="D54" s="54"/>
      <c r="E54" s="55"/>
      <c r="F54" s="96"/>
      <c r="G54" s="56"/>
    </row>
    <row r="55" spans="1:7" ht="15.6" hidden="1">
      <c r="A55" s="97"/>
      <c r="B55" s="53"/>
      <c r="C55" s="54"/>
      <c r="D55" s="54"/>
      <c r="E55" s="55"/>
      <c r="F55" s="96"/>
      <c r="G55" s="56"/>
    </row>
    <row r="56" spans="1:7" ht="15.6" hidden="1">
      <c r="A56" s="97"/>
      <c r="B56" s="53"/>
      <c r="C56" s="54"/>
      <c r="D56" s="54"/>
      <c r="E56" s="55"/>
      <c r="F56" s="96"/>
      <c r="G56" s="56"/>
    </row>
    <row r="57" spans="1:7" ht="15.6" hidden="1">
      <c r="A57" s="97"/>
      <c r="B57" s="53"/>
      <c r="C57" s="54"/>
      <c r="D57" s="54"/>
      <c r="E57" s="55"/>
      <c r="F57" s="96"/>
      <c r="G57" s="56"/>
    </row>
    <row r="58" spans="1:7" ht="15.6" hidden="1">
      <c r="A58" s="97"/>
      <c r="B58" s="53"/>
      <c r="C58" s="54"/>
      <c r="D58" s="54"/>
      <c r="E58" s="55"/>
      <c r="F58" s="96"/>
      <c r="G58" s="56"/>
    </row>
    <row r="59" spans="1:7" ht="15.6" hidden="1">
      <c r="A59" s="97"/>
      <c r="B59" s="53"/>
      <c r="C59" s="54"/>
      <c r="D59" s="54"/>
      <c r="E59" s="55"/>
      <c r="F59" s="96"/>
      <c r="G59" s="56"/>
    </row>
    <row r="60" spans="1:7" ht="15.6" hidden="1">
      <c r="A60" s="98"/>
      <c r="B60" s="67"/>
      <c r="C60" s="68"/>
      <c r="D60" s="68"/>
      <c r="E60" s="69"/>
      <c r="F60" s="96"/>
      <c r="G60" s="56"/>
    </row>
    <row r="61" spans="1:7" ht="15.6" hidden="1">
      <c r="A61" s="98"/>
      <c r="B61" s="67"/>
      <c r="C61" s="68"/>
      <c r="D61" s="68"/>
      <c r="E61" s="69"/>
      <c r="F61" s="96"/>
      <c r="G61" s="56"/>
    </row>
    <row r="62" spans="1:7" ht="15.6" hidden="1">
      <c r="A62" s="98"/>
      <c r="B62" s="67"/>
      <c r="C62" s="68"/>
      <c r="D62" s="68"/>
      <c r="E62" s="69"/>
      <c r="F62" s="96"/>
      <c r="G62" s="56"/>
    </row>
    <row r="63" spans="1:7" ht="15.6" hidden="1">
      <c r="A63" s="98"/>
      <c r="B63" s="67"/>
      <c r="C63" s="68"/>
      <c r="D63" s="68"/>
      <c r="E63" s="69"/>
      <c r="F63" s="96"/>
      <c r="G63" s="56"/>
    </row>
    <row r="64" spans="1:7" ht="15.6" hidden="1">
      <c r="A64" s="98"/>
      <c r="B64" s="67"/>
      <c r="C64" s="68"/>
      <c r="D64" s="68"/>
      <c r="E64" s="69"/>
      <c r="F64" s="96"/>
      <c r="G64" s="56"/>
    </row>
    <row r="65" spans="1:7" ht="15.6" hidden="1">
      <c r="A65" s="98"/>
      <c r="B65" s="67"/>
      <c r="C65" s="68"/>
      <c r="D65" s="68"/>
      <c r="E65" s="69"/>
      <c r="F65" s="96"/>
      <c r="G65" s="56"/>
    </row>
    <row r="66" spans="1:7" ht="15.6" hidden="1">
      <c r="A66" s="97"/>
      <c r="B66" s="53"/>
      <c r="C66" s="54"/>
      <c r="D66" s="54"/>
      <c r="E66" s="55"/>
      <c r="F66" s="96"/>
      <c r="G66" s="56"/>
    </row>
    <row r="67" spans="1:7" ht="15.6" hidden="1">
      <c r="A67" s="97"/>
      <c r="B67" s="53"/>
      <c r="C67" s="54"/>
      <c r="D67" s="54"/>
      <c r="E67" s="55"/>
      <c r="F67" s="96"/>
      <c r="G67" s="56"/>
    </row>
    <row r="68" spans="1:7" ht="15.6" hidden="1">
      <c r="A68" s="97"/>
      <c r="B68" s="53"/>
      <c r="C68" s="54"/>
      <c r="D68" s="54"/>
      <c r="E68" s="55"/>
      <c r="F68" s="96"/>
      <c r="G68" s="56"/>
    </row>
    <row r="69" spans="1:7" ht="15.6" hidden="1">
      <c r="A69" s="97"/>
      <c r="B69" s="53"/>
      <c r="C69" s="54"/>
      <c r="D69" s="54"/>
      <c r="E69" s="55"/>
      <c r="F69" s="96"/>
      <c r="G69" s="56"/>
    </row>
    <row r="70" spans="1:7" ht="15.6" hidden="1">
      <c r="A70" s="97"/>
      <c r="B70" s="53"/>
      <c r="C70" s="54"/>
      <c r="D70" s="54"/>
      <c r="E70" s="55"/>
      <c r="F70" s="96"/>
      <c r="G70" s="56"/>
    </row>
    <row r="71" spans="1:7" ht="15.6" hidden="1">
      <c r="A71" s="97"/>
      <c r="B71" s="53"/>
      <c r="C71" s="54"/>
      <c r="D71" s="54"/>
      <c r="E71" s="55"/>
      <c r="F71" s="96"/>
      <c r="G71" s="56"/>
    </row>
    <row r="72" spans="1:7" ht="15.6" hidden="1">
      <c r="A72" s="98"/>
      <c r="B72" s="67"/>
      <c r="C72" s="68"/>
      <c r="D72" s="68"/>
      <c r="E72" s="69"/>
      <c r="F72" s="96"/>
      <c r="G72" s="56"/>
    </row>
    <row r="73" spans="1:7" ht="15.6" hidden="1">
      <c r="A73" s="98"/>
      <c r="B73" s="67"/>
      <c r="C73" s="68"/>
      <c r="D73" s="68"/>
      <c r="E73" s="69"/>
      <c r="F73" s="96"/>
      <c r="G73" s="56"/>
    </row>
    <row r="74" spans="1:7" ht="15.6" hidden="1">
      <c r="A74" s="98"/>
      <c r="B74" s="67"/>
      <c r="C74" s="68"/>
      <c r="D74" s="68"/>
      <c r="E74" s="69"/>
      <c r="F74" s="96"/>
      <c r="G74" s="56"/>
    </row>
    <row r="75" spans="1:7" ht="15.6" hidden="1">
      <c r="A75" s="98"/>
      <c r="B75" s="67"/>
      <c r="C75" s="68"/>
      <c r="D75" s="68"/>
      <c r="E75" s="69"/>
      <c r="F75" s="96"/>
      <c r="G75" s="56"/>
    </row>
    <row r="76" spans="1:7" ht="15.6" hidden="1">
      <c r="A76" s="98"/>
      <c r="B76" s="67"/>
      <c r="C76" s="68"/>
      <c r="D76" s="68"/>
      <c r="E76" s="69"/>
      <c r="F76" s="96"/>
      <c r="G76" s="56"/>
    </row>
    <row r="77" spans="1:7" ht="15.6" hidden="1">
      <c r="A77" s="98"/>
      <c r="B77" s="67"/>
      <c r="C77" s="68"/>
      <c r="D77" s="68"/>
      <c r="E77" s="69"/>
      <c r="F77" s="96"/>
      <c r="G77" s="56"/>
    </row>
    <row r="78" spans="1:7" ht="15.6" hidden="1">
      <c r="A78" s="97"/>
      <c r="B78" s="53"/>
      <c r="C78" s="54"/>
      <c r="D78" s="54"/>
      <c r="E78" s="55"/>
      <c r="F78" s="96"/>
      <c r="G78" s="56"/>
    </row>
    <row r="79" spans="1:7" ht="15.6" hidden="1">
      <c r="A79" s="97"/>
      <c r="B79" s="53"/>
      <c r="C79" s="54"/>
      <c r="D79" s="54"/>
      <c r="E79" s="55"/>
      <c r="F79" s="96"/>
      <c r="G79" s="56"/>
    </row>
    <row r="80" spans="1:7" ht="15.6" hidden="1">
      <c r="A80" s="97"/>
      <c r="B80" s="53"/>
      <c r="C80" s="54"/>
      <c r="D80" s="54"/>
      <c r="E80" s="55"/>
      <c r="F80" s="96"/>
      <c r="G80" s="56"/>
    </row>
    <row r="81" spans="1:7" ht="15.6" hidden="1">
      <c r="A81" s="97"/>
      <c r="B81" s="53"/>
      <c r="C81" s="54"/>
      <c r="D81" s="54"/>
      <c r="E81" s="55"/>
      <c r="F81" s="96"/>
      <c r="G81" s="56"/>
    </row>
    <row r="82" spans="1:7" ht="15.6" hidden="1">
      <c r="A82" s="97"/>
      <c r="B82" s="53"/>
      <c r="C82" s="54"/>
      <c r="D82" s="54"/>
      <c r="E82" s="55"/>
      <c r="F82" s="96"/>
      <c r="G82" s="56"/>
    </row>
    <row r="83" spans="1:7" ht="15.6" hidden="1">
      <c r="A83" s="97"/>
      <c r="B83" s="53"/>
      <c r="C83" s="54"/>
      <c r="D83" s="54"/>
      <c r="E83" s="55"/>
      <c r="F83" s="96"/>
      <c r="G83" s="56"/>
    </row>
    <row r="84" spans="1:7" ht="15.6" hidden="1">
      <c r="A84" s="98"/>
      <c r="B84" s="67"/>
      <c r="C84" s="68"/>
      <c r="D84" s="68"/>
      <c r="E84" s="69"/>
      <c r="F84" s="96"/>
      <c r="G84" s="56"/>
    </row>
    <row r="85" spans="1:7" ht="15.6" hidden="1">
      <c r="A85" s="98"/>
      <c r="B85" s="67"/>
      <c r="C85" s="68"/>
      <c r="D85" s="68"/>
      <c r="E85" s="69"/>
      <c r="F85" s="96"/>
      <c r="G85" s="56"/>
    </row>
    <row r="86" spans="1:7" ht="15.6" hidden="1">
      <c r="A86" s="98"/>
      <c r="B86" s="67"/>
      <c r="C86" s="68"/>
      <c r="D86" s="68"/>
      <c r="E86" s="69"/>
      <c r="F86" s="96"/>
      <c r="G86" s="56"/>
    </row>
    <row r="87" spans="1:7" ht="15.6" hidden="1">
      <c r="A87" s="98"/>
      <c r="B87" s="67"/>
      <c r="C87" s="68"/>
      <c r="D87" s="68"/>
      <c r="E87" s="69"/>
      <c r="F87" s="96"/>
      <c r="G87" s="56"/>
    </row>
    <row r="88" spans="1:7" ht="15.6" hidden="1">
      <c r="A88" s="98"/>
      <c r="B88" s="67"/>
      <c r="C88" s="68"/>
      <c r="D88" s="68"/>
      <c r="E88" s="69"/>
      <c r="F88" s="96"/>
      <c r="G88" s="56"/>
    </row>
    <row r="89" spans="1:7" ht="15.6" hidden="1">
      <c r="A89" s="98"/>
      <c r="B89" s="67"/>
      <c r="C89" s="68"/>
      <c r="D89" s="68"/>
      <c r="E89" s="69"/>
      <c r="F89" s="96"/>
      <c r="G89" s="56"/>
    </row>
    <row r="90" spans="1:7" ht="15.6" hidden="1">
      <c r="A90" s="97"/>
      <c r="B90" s="53"/>
      <c r="C90" s="54"/>
      <c r="D90" s="54"/>
      <c r="E90" s="55"/>
      <c r="F90" s="96"/>
      <c r="G90" s="56"/>
    </row>
    <row r="91" spans="1:7" ht="15.6" hidden="1">
      <c r="A91" s="97"/>
      <c r="B91" s="53"/>
      <c r="C91" s="54"/>
      <c r="D91" s="54"/>
      <c r="E91" s="55"/>
      <c r="F91" s="96"/>
      <c r="G91" s="56"/>
    </row>
    <row r="92" spans="1:7" ht="15.6" hidden="1">
      <c r="A92" s="97"/>
      <c r="B92" s="53"/>
      <c r="C92" s="54"/>
      <c r="D92" s="54"/>
      <c r="E92" s="55"/>
      <c r="F92" s="96"/>
      <c r="G92" s="56"/>
    </row>
    <row r="93" spans="1:7" ht="15.6" hidden="1">
      <c r="A93" s="97"/>
      <c r="B93" s="53"/>
      <c r="C93" s="54"/>
      <c r="D93" s="54"/>
      <c r="E93" s="55"/>
      <c r="F93" s="96"/>
      <c r="G93" s="56"/>
    </row>
    <row r="94" spans="1:7" ht="15.6" hidden="1">
      <c r="A94" s="97"/>
      <c r="B94" s="53"/>
      <c r="C94" s="54"/>
      <c r="D94" s="54"/>
      <c r="E94" s="55"/>
      <c r="F94" s="96"/>
      <c r="G94" s="56"/>
    </row>
    <row r="95" spans="1:7" ht="15.6" hidden="1">
      <c r="A95" s="97"/>
      <c r="B95" s="53"/>
      <c r="C95" s="54"/>
      <c r="D95" s="54"/>
      <c r="E95" s="55"/>
      <c r="F95" s="96"/>
      <c r="G95" s="56"/>
    </row>
    <row r="96" spans="1:7" ht="15.6" hidden="1">
      <c r="A96" s="98"/>
      <c r="B96" s="67"/>
      <c r="C96" s="68"/>
      <c r="D96" s="68"/>
      <c r="E96" s="69"/>
      <c r="F96" s="96"/>
      <c r="G96" s="56"/>
    </row>
    <row r="97" spans="1:7" ht="15.6" hidden="1">
      <c r="A97" s="98"/>
      <c r="B97" s="67"/>
      <c r="C97" s="68"/>
      <c r="D97" s="68"/>
      <c r="E97" s="69"/>
      <c r="F97" s="96"/>
      <c r="G97" s="56"/>
    </row>
    <row r="98" spans="1:7" ht="15.6" hidden="1">
      <c r="A98" s="98"/>
      <c r="B98" s="67"/>
      <c r="C98" s="68"/>
      <c r="D98" s="68"/>
      <c r="E98" s="69"/>
      <c r="F98" s="96"/>
      <c r="G98" s="56"/>
    </row>
    <row r="99" spans="1:7" ht="15.6" hidden="1">
      <c r="A99" s="98"/>
      <c r="B99" s="67"/>
      <c r="C99" s="68"/>
      <c r="D99" s="68"/>
      <c r="E99" s="69"/>
      <c r="F99" s="96"/>
      <c r="G99" s="56"/>
    </row>
    <row r="100" spans="1:7" ht="15.6" hidden="1">
      <c r="A100" s="98"/>
      <c r="B100" s="67"/>
      <c r="C100" s="68"/>
      <c r="D100" s="68"/>
      <c r="E100" s="69"/>
      <c r="F100" s="96"/>
      <c r="G100" s="56"/>
    </row>
    <row r="101" spans="1:7" ht="15.6" hidden="1">
      <c r="A101" s="98"/>
      <c r="B101" s="67"/>
      <c r="C101" s="68"/>
      <c r="D101" s="68"/>
      <c r="E101" s="69"/>
      <c r="F101" s="96"/>
      <c r="G101" s="56"/>
    </row>
    <row r="102" spans="1:7" ht="15.6" hidden="1">
      <c r="A102" s="97"/>
      <c r="B102" s="53"/>
      <c r="C102" s="54"/>
      <c r="D102" s="54"/>
      <c r="E102" s="55"/>
      <c r="F102" s="96"/>
      <c r="G102" s="56"/>
    </row>
    <row r="103" spans="1:7" ht="15.6" hidden="1">
      <c r="A103" s="97"/>
      <c r="B103" s="53"/>
      <c r="C103" s="54"/>
      <c r="D103" s="54"/>
      <c r="E103" s="55"/>
      <c r="F103" s="96"/>
      <c r="G103" s="56"/>
    </row>
    <row r="104" spans="1:7" ht="15.6" hidden="1">
      <c r="A104" s="97"/>
      <c r="B104" s="53"/>
      <c r="C104" s="54"/>
      <c r="D104" s="54"/>
      <c r="E104" s="55"/>
      <c r="F104" s="96"/>
      <c r="G104" s="56"/>
    </row>
    <row r="105" spans="1:7" ht="15.6" hidden="1">
      <c r="A105" s="97"/>
      <c r="B105" s="53"/>
      <c r="C105" s="54"/>
      <c r="D105" s="54"/>
      <c r="E105" s="55"/>
      <c r="F105" s="96"/>
      <c r="G105" s="56"/>
    </row>
    <row r="106" spans="1:7" ht="15.6" hidden="1">
      <c r="A106" s="97"/>
      <c r="B106" s="53"/>
      <c r="C106" s="54"/>
      <c r="D106" s="54"/>
      <c r="E106" s="55"/>
      <c r="F106" s="96"/>
      <c r="G106" s="56"/>
    </row>
    <row r="107" spans="1:7" ht="15.6" hidden="1">
      <c r="A107" s="97"/>
      <c r="B107" s="53"/>
      <c r="C107" s="54"/>
      <c r="D107" s="54"/>
      <c r="E107" s="55"/>
      <c r="F107" s="96"/>
      <c r="G107" s="56"/>
    </row>
    <row r="108" spans="1:7" ht="15.6" hidden="1">
      <c r="A108" s="98"/>
      <c r="B108" s="67"/>
      <c r="C108" s="68"/>
      <c r="D108" s="68"/>
      <c r="E108" s="69"/>
      <c r="F108" s="96"/>
      <c r="G108" s="56"/>
    </row>
    <row r="109" spans="1:7" ht="15.6" hidden="1">
      <c r="A109" s="98"/>
      <c r="B109" s="67"/>
      <c r="C109" s="68"/>
      <c r="D109" s="68"/>
      <c r="E109" s="69"/>
      <c r="F109" s="96"/>
      <c r="G109" s="56"/>
    </row>
    <row r="110" spans="1:7" ht="15.6" hidden="1">
      <c r="A110" s="98"/>
      <c r="B110" s="67"/>
      <c r="C110" s="68"/>
      <c r="D110" s="68"/>
      <c r="E110" s="69"/>
      <c r="F110" s="96"/>
      <c r="G110" s="56"/>
    </row>
    <row r="111" spans="1:7" ht="15.6" hidden="1">
      <c r="A111" s="98"/>
      <c r="B111" s="67"/>
      <c r="C111" s="68"/>
      <c r="D111" s="68"/>
      <c r="E111" s="69"/>
      <c r="F111" s="96"/>
      <c r="G111" s="56"/>
    </row>
    <row r="112" spans="1:7" ht="15.6" hidden="1">
      <c r="A112" s="98"/>
      <c r="B112" s="67"/>
      <c r="C112" s="68"/>
      <c r="D112" s="68"/>
      <c r="E112" s="69"/>
      <c r="F112" s="96"/>
      <c r="G112" s="56"/>
    </row>
    <row r="113" spans="1:7" ht="15.6" hidden="1">
      <c r="A113" s="98"/>
      <c r="B113" s="67"/>
      <c r="C113" s="68"/>
      <c r="D113" s="68"/>
      <c r="E113" s="69"/>
      <c r="F113" s="96"/>
      <c r="G113" s="56"/>
    </row>
    <row r="114" spans="1:7" ht="15.6" hidden="1">
      <c r="A114" s="97"/>
      <c r="B114" s="53"/>
      <c r="C114" s="54"/>
      <c r="D114" s="54"/>
      <c r="E114" s="55"/>
      <c r="F114" s="96"/>
      <c r="G114" s="56"/>
    </row>
    <row r="115" spans="1:7" ht="15.6" hidden="1">
      <c r="A115" s="97"/>
      <c r="B115" s="53"/>
      <c r="C115" s="54"/>
      <c r="D115" s="54"/>
      <c r="E115" s="55"/>
      <c r="F115" s="96"/>
      <c r="G115" s="56"/>
    </row>
    <row r="116" spans="1:7" ht="15.6" hidden="1">
      <c r="A116" s="97"/>
      <c r="B116" s="53"/>
      <c r="C116" s="54"/>
      <c r="D116" s="54"/>
      <c r="E116" s="55"/>
      <c r="F116" s="96"/>
      <c r="G116" s="56"/>
    </row>
    <row r="117" spans="1:7" ht="15.6" hidden="1">
      <c r="A117" s="97"/>
      <c r="B117" s="53"/>
      <c r="C117" s="54"/>
      <c r="D117" s="54"/>
      <c r="E117" s="55"/>
      <c r="F117" s="96"/>
      <c r="G117" s="56"/>
    </row>
    <row r="118" spans="1:7" ht="15.6" hidden="1">
      <c r="A118" s="97"/>
      <c r="B118" s="53"/>
      <c r="C118" s="54"/>
      <c r="D118" s="54"/>
      <c r="E118" s="55"/>
      <c r="F118" s="96"/>
      <c r="G118" s="56"/>
    </row>
    <row r="119" spans="1:7" ht="15.6" hidden="1">
      <c r="A119" s="97"/>
      <c r="B119" s="53"/>
      <c r="C119" s="54"/>
      <c r="D119" s="54"/>
      <c r="E119" s="55"/>
      <c r="F119" s="96"/>
      <c r="G119" s="56"/>
    </row>
    <row r="120" spans="1:7" ht="15.6" hidden="1">
      <c r="A120" s="98"/>
      <c r="B120" s="67"/>
      <c r="C120" s="68"/>
      <c r="D120" s="68"/>
      <c r="E120" s="69"/>
      <c r="F120" s="96"/>
      <c r="G120" s="56"/>
    </row>
    <row r="121" spans="1:7" ht="15.6" hidden="1">
      <c r="A121" s="98"/>
      <c r="B121" s="67"/>
      <c r="C121" s="68"/>
      <c r="D121" s="68"/>
      <c r="E121" s="69"/>
      <c r="F121" s="96"/>
      <c r="G121" s="56"/>
    </row>
    <row r="122" spans="1:7" ht="15.6" hidden="1">
      <c r="A122" s="98"/>
      <c r="B122" s="67"/>
      <c r="C122" s="68"/>
      <c r="D122" s="68"/>
      <c r="E122" s="69"/>
      <c r="F122" s="96"/>
      <c r="G122" s="56"/>
    </row>
    <row r="123" spans="1:7" ht="15.6" hidden="1">
      <c r="A123" s="98"/>
      <c r="B123" s="67"/>
      <c r="C123" s="68"/>
      <c r="D123" s="68"/>
      <c r="E123" s="69"/>
      <c r="F123" s="96"/>
      <c r="G123" s="56"/>
    </row>
    <row r="124" spans="1:7" ht="15.6" hidden="1">
      <c r="A124" s="98"/>
      <c r="B124" s="67"/>
      <c r="C124" s="68"/>
      <c r="D124" s="68"/>
      <c r="E124" s="69"/>
      <c r="F124" s="96"/>
      <c r="G124" s="56"/>
    </row>
    <row r="125" spans="1:7" ht="15.6" hidden="1">
      <c r="A125" s="98"/>
      <c r="B125" s="67"/>
      <c r="C125" s="68"/>
      <c r="D125" s="68"/>
      <c r="E125" s="69"/>
      <c r="F125" s="96"/>
      <c r="G125" s="56"/>
    </row>
    <row r="126" spans="1:7" ht="15.6" hidden="1">
      <c r="A126" s="97"/>
      <c r="B126" s="53"/>
      <c r="C126" s="54"/>
      <c r="D126" s="54"/>
      <c r="E126" s="55"/>
      <c r="F126" s="96"/>
      <c r="G126" s="56"/>
    </row>
    <row r="127" spans="1:7" ht="15.6" hidden="1">
      <c r="A127" s="97"/>
      <c r="B127" s="53"/>
      <c r="C127" s="54"/>
      <c r="D127" s="54"/>
      <c r="E127" s="55"/>
      <c r="F127" s="96"/>
      <c r="G127" s="56"/>
    </row>
    <row r="128" spans="1:7" ht="15.6" hidden="1">
      <c r="A128" s="97"/>
      <c r="B128" s="53"/>
      <c r="C128" s="54"/>
      <c r="D128" s="54"/>
      <c r="E128" s="55"/>
      <c r="F128" s="96"/>
      <c r="G128" s="56"/>
    </row>
    <row r="129" spans="1:7" ht="15.6" hidden="1">
      <c r="A129" s="97"/>
      <c r="B129" s="53"/>
      <c r="C129" s="54"/>
      <c r="D129" s="54"/>
      <c r="E129" s="55"/>
      <c r="F129" s="96"/>
      <c r="G129" s="56"/>
    </row>
    <row r="130" spans="1:7" ht="15.6" hidden="1">
      <c r="A130" s="97"/>
      <c r="B130" s="53"/>
      <c r="C130" s="54"/>
      <c r="D130" s="54"/>
      <c r="E130" s="55"/>
      <c r="F130" s="96"/>
      <c r="G130" s="56"/>
    </row>
    <row r="131" spans="1:7" ht="15.6" hidden="1">
      <c r="A131" s="97"/>
      <c r="B131" s="53"/>
      <c r="C131" s="54"/>
      <c r="D131" s="54"/>
      <c r="E131" s="55"/>
      <c r="F131" s="96"/>
      <c r="G131" s="56"/>
    </row>
    <row r="132" spans="1:7" ht="15.6" hidden="1">
      <c r="A132" s="98"/>
      <c r="B132" s="67"/>
      <c r="C132" s="68"/>
      <c r="D132" s="68"/>
      <c r="E132" s="69"/>
      <c r="F132" s="96"/>
      <c r="G132" s="56"/>
    </row>
    <row r="133" spans="1:7" ht="15.6" hidden="1">
      <c r="A133" s="98"/>
      <c r="B133" s="67"/>
      <c r="C133" s="68"/>
      <c r="D133" s="68"/>
      <c r="E133" s="69"/>
      <c r="F133" s="96"/>
      <c r="G133" s="56"/>
    </row>
    <row r="134" spans="1:7" ht="15.6" hidden="1">
      <c r="A134" s="98"/>
      <c r="B134" s="67"/>
      <c r="C134" s="68"/>
      <c r="D134" s="68"/>
      <c r="E134" s="69"/>
      <c r="F134" s="96"/>
      <c r="G134" s="56"/>
    </row>
    <row r="135" spans="1:7" ht="15.6" hidden="1">
      <c r="A135" s="98"/>
      <c r="B135" s="67"/>
      <c r="C135" s="68"/>
      <c r="D135" s="68"/>
      <c r="E135" s="69"/>
      <c r="F135" s="96"/>
      <c r="G135" s="56"/>
    </row>
    <row r="136" spans="1:7" ht="15.6" hidden="1">
      <c r="A136" s="98"/>
      <c r="B136" s="67"/>
      <c r="C136" s="68"/>
      <c r="D136" s="68"/>
      <c r="E136" s="69"/>
      <c r="F136" s="96"/>
      <c r="G136" s="56"/>
    </row>
    <row r="137" spans="1:7" ht="15.6" hidden="1">
      <c r="A137" s="98"/>
      <c r="B137" s="67"/>
      <c r="C137" s="68"/>
      <c r="D137" s="68"/>
      <c r="E137" s="69"/>
      <c r="F137" s="96"/>
      <c r="G137" s="56"/>
    </row>
    <row r="138" spans="1:7" ht="15.6" hidden="1">
      <c r="A138" s="97"/>
      <c r="B138" s="53"/>
      <c r="C138" s="54"/>
      <c r="D138" s="54"/>
      <c r="E138" s="55"/>
      <c r="F138" s="96"/>
      <c r="G138" s="56"/>
    </row>
    <row r="139" spans="1:7" ht="15.6" hidden="1">
      <c r="A139" s="97"/>
      <c r="B139" s="53"/>
      <c r="C139" s="54"/>
      <c r="D139" s="54"/>
      <c r="E139" s="55"/>
      <c r="F139" s="96"/>
      <c r="G139" s="56"/>
    </row>
    <row r="140" spans="1:7" ht="15.6" hidden="1">
      <c r="A140" s="97"/>
      <c r="B140" s="53"/>
      <c r="C140" s="54"/>
      <c r="D140" s="54"/>
      <c r="E140" s="55"/>
      <c r="F140" s="96"/>
      <c r="G140" s="56"/>
    </row>
    <row r="141" spans="1:7" ht="15.6" hidden="1">
      <c r="A141" s="97"/>
      <c r="B141" s="53"/>
      <c r="C141" s="54"/>
      <c r="D141" s="54"/>
      <c r="E141" s="55"/>
      <c r="F141" s="96"/>
      <c r="G141" s="56"/>
    </row>
    <row r="142" spans="1:7" ht="15.6" hidden="1">
      <c r="A142" s="97"/>
      <c r="B142" s="53"/>
      <c r="C142" s="54"/>
      <c r="D142" s="54"/>
      <c r="E142" s="55"/>
      <c r="F142" s="96"/>
      <c r="G142" s="56"/>
    </row>
    <row r="143" spans="1:7" ht="15.6" hidden="1">
      <c r="A143" s="97"/>
      <c r="B143" s="53"/>
      <c r="C143" s="54"/>
      <c r="D143" s="54"/>
      <c r="E143" s="55"/>
      <c r="F143" s="96"/>
      <c r="G143" s="56"/>
    </row>
    <row r="144" spans="1:7" ht="15.6" hidden="1">
      <c r="A144" s="98"/>
      <c r="B144" s="67"/>
      <c r="C144" s="68"/>
      <c r="D144" s="68"/>
      <c r="E144" s="69"/>
      <c r="F144" s="96"/>
      <c r="G144" s="56"/>
    </row>
    <row r="145" spans="1:7" ht="15.6" hidden="1">
      <c r="A145" s="98"/>
      <c r="B145" s="67"/>
      <c r="C145" s="68"/>
      <c r="D145" s="68"/>
      <c r="E145" s="69"/>
      <c r="F145" s="96"/>
      <c r="G145" s="56"/>
    </row>
    <row r="146" spans="1:7" ht="15.6" hidden="1">
      <c r="A146" s="98"/>
      <c r="B146" s="67"/>
      <c r="C146" s="68"/>
      <c r="D146" s="68"/>
      <c r="E146" s="69"/>
      <c r="F146" s="96"/>
      <c r="G146" s="56"/>
    </row>
    <row r="147" spans="1:7" ht="15.6" hidden="1">
      <c r="A147" s="98"/>
      <c r="B147" s="67"/>
      <c r="C147" s="68"/>
      <c r="D147" s="68"/>
      <c r="E147" s="69"/>
      <c r="F147" s="96"/>
      <c r="G147" s="56"/>
    </row>
    <row r="148" spans="1:7" ht="15.6" hidden="1">
      <c r="A148" s="98"/>
      <c r="B148" s="67"/>
      <c r="C148" s="68"/>
      <c r="D148" s="68"/>
      <c r="E148" s="69"/>
      <c r="F148" s="96"/>
      <c r="G148" s="56"/>
    </row>
    <row r="149" spans="1:7" ht="15.6" hidden="1">
      <c r="A149" s="98"/>
      <c r="B149" s="67"/>
      <c r="C149" s="68"/>
      <c r="D149" s="68"/>
      <c r="E149" s="69"/>
      <c r="F149" s="96"/>
      <c r="G149" s="56"/>
    </row>
    <row r="150" spans="1:7" ht="15.6" hidden="1">
      <c r="A150" s="97"/>
      <c r="B150" s="53"/>
      <c r="C150" s="54"/>
      <c r="D150" s="54"/>
      <c r="E150" s="55"/>
      <c r="F150" s="96"/>
      <c r="G150" s="56"/>
    </row>
    <row r="151" spans="1:7" ht="15.6" hidden="1">
      <c r="A151" s="97"/>
      <c r="B151" s="53"/>
      <c r="C151" s="54"/>
      <c r="D151" s="54"/>
      <c r="E151" s="55"/>
      <c r="F151" s="96"/>
      <c r="G151" s="56"/>
    </row>
    <row r="152" spans="1:7" ht="15.6" hidden="1">
      <c r="A152" s="97"/>
      <c r="B152" s="53"/>
      <c r="C152" s="54"/>
      <c r="D152" s="54"/>
      <c r="E152" s="55"/>
      <c r="F152" s="96"/>
      <c r="G152" s="56"/>
    </row>
    <row r="153" spans="1:7" ht="15.6" hidden="1">
      <c r="A153" s="97"/>
      <c r="B153" s="53"/>
      <c r="C153" s="54"/>
      <c r="D153" s="54"/>
      <c r="E153" s="55"/>
      <c r="F153" s="96"/>
      <c r="G153" s="56"/>
    </row>
    <row r="154" spans="1:7" ht="15.6" hidden="1">
      <c r="A154" s="97"/>
      <c r="B154" s="53"/>
      <c r="C154" s="54"/>
      <c r="D154" s="54"/>
      <c r="E154" s="55"/>
      <c r="F154" s="96"/>
      <c r="G154" s="56"/>
    </row>
    <row r="155" spans="1:7" ht="15.6" hidden="1">
      <c r="A155" s="97"/>
      <c r="B155" s="53"/>
      <c r="C155" s="54"/>
      <c r="D155" s="54"/>
      <c r="E155" s="55"/>
      <c r="F155" s="96"/>
      <c r="G155" s="56"/>
    </row>
    <row r="156" spans="1:7" ht="15.6" hidden="1">
      <c r="A156" s="98"/>
      <c r="B156" s="67"/>
      <c r="C156" s="68"/>
      <c r="D156" s="68"/>
      <c r="E156" s="69"/>
      <c r="F156" s="96"/>
      <c r="G156" s="56"/>
    </row>
    <row r="157" spans="1:7" ht="15.6" hidden="1">
      <c r="A157" s="98"/>
      <c r="B157" s="67"/>
      <c r="C157" s="68"/>
      <c r="D157" s="68"/>
      <c r="E157" s="69"/>
      <c r="F157" s="96"/>
      <c r="G157" s="56"/>
    </row>
    <row r="158" spans="1:7" ht="15.6" hidden="1">
      <c r="A158" s="98"/>
      <c r="B158" s="67"/>
      <c r="C158" s="68"/>
      <c r="D158" s="68"/>
      <c r="E158" s="69"/>
      <c r="F158" s="96"/>
      <c r="G158" s="56"/>
    </row>
    <row r="159" spans="1:7" ht="15.6" hidden="1">
      <c r="A159" s="98"/>
      <c r="B159" s="67"/>
      <c r="C159" s="68"/>
      <c r="D159" s="68"/>
      <c r="E159" s="69"/>
      <c r="F159" s="96"/>
      <c r="G159" s="56"/>
    </row>
    <row r="160" spans="1:7" ht="15.6" hidden="1">
      <c r="A160" s="98"/>
      <c r="B160" s="67"/>
      <c r="C160" s="68"/>
      <c r="D160" s="68"/>
      <c r="E160" s="69"/>
      <c r="F160" s="96"/>
      <c r="G160" s="56"/>
    </row>
    <row r="161" spans="1:7" ht="15.6" hidden="1">
      <c r="A161" s="98"/>
      <c r="B161" s="67"/>
      <c r="C161" s="68"/>
      <c r="D161" s="68"/>
      <c r="E161" s="69"/>
      <c r="F161" s="96"/>
      <c r="G161" s="56"/>
    </row>
    <row r="162" spans="1:7" ht="15.6" hidden="1">
      <c r="A162" s="97"/>
      <c r="B162" s="53"/>
      <c r="C162" s="54"/>
      <c r="D162" s="54"/>
      <c r="E162" s="55"/>
      <c r="F162" s="96"/>
      <c r="G162" s="56"/>
    </row>
    <row r="163" spans="1:7" ht="15.6" hidden="1">
      <c r="A163" s="97"/>
      <c r="B163" s="53"/>
      <c r="C163" s="54"/>
      <c r="D163" s="54"/>
      <c r="E163" s="55"/>
      <c r="F163" s="96"/>
      <c r="G163" s="56"/>
    </row>
    <row r="164" spans="1:7" ht="15.6" hidden="1">
      <c r="A164" s="97"/>
      <c r="B164" s="53"/>
      <c r="C164" s="54"/>
      <c r="D164" s="54"/>
      <c r="E164" s="55"/>
      <c r="F164" s="96"/>
      <c r="G164" s="56"/>
    </row>
    <row r="165" spans="1:7" ht="15.6" hidden="1">
      <c r="A165" s="97"/>
      <c r="B165" s="53"/>
      <c r="C165" s="54"/>
      <c r="D165" s="54"/>
      <c r="E165" s="55"/>
      <c r="F165" s="96"/>
      <c r="G165" s="56"/>
    </row>
    <row r="166" spans="1:7" ht="15.6" hidden="1">
      <c r="A166" s="97"/>
      <c r="B166" s="53"/>
      <c r="C166" s="54"/>
      <c r="D166" s="54"/>
      <c r="E166" s="55"/>
      <c r="F166" s="96"/>
      <c r="G166" s="56"/>
    </row>
    <row r="167" spans="1:7" ht="15.6" hidden="1">
      <c r="A167" s="97"/>
      <c r="B167" s="53"/>
      <c r="C167" s="54"/>
      <c r="D167" s="54"/>
      <c r="E167" s="55"/>
      <c r="F167" s="96"/>
      <c r="G167" s="56"/>
    </row>
    <row r="168" spans="1:7" ht="15.6" hidden="1">
      <c r="A168" s="98"/>
      <c r="B168" s="67"/>
      <c r="C168" s="68"/>
      <c r="D168" s="68"/>
      <c r="E168" s="69"/>
      <c r="F168" s="96"/>
      <c r="G168" s="56"/>
    </row>
    <row r="169" spans="1:7" ht="15.6" hidden="1">
      <c r="A169" s="98"/>
      <c r="B169" s="67"/>
      <c r="C169" s="68"/>
      <c r="D169" s="68"/>
      <c r="E169" s="69"/>
      <c r="F169" s="96"/>
      <c r="G169" s="56"/>
    </row>
    <row r="170" spans="1:7" ht="15.6" hidden="1">
      <c r="A170" s="98"/>
      <c r="B170" s="67"/>
      <c r="C170" s="68"/>
      <c r="D170" s="68"/>
      <c r="E170" s="69"/>
      <c r="F170" s="96"/>
      <c r="G170" s="56"/>
    </row>
    <row r="171" spans="1:7" ht="15.6" hidden="1">
      <c r="A171" s="98"/>
      <c r="B171" s="67"/>
      <c r="C171" s="68"/>
      <c r="D171" s="68"/>
      <c r="E171" s="69"/>
      <c r="F171" s="96"/>
      <c r="G171" s="56"/>
    </row>
    <row r="172" spans="1:7" ht="15.6" hidden="1">
      <c r="A172" s="98"/>
      <c r="B172" s="67"/>
      <c r="C172" s="68"/>
      <c r="D172" s="68"/>
      <c r="E172" s="69"/>
      <c r="F172" s="96"/>
      <c r="G172" s="56"/>
    </row>
    <row r="173" spans="1:7" ht="15.6" hidden="1">
      <c r="A173" s="98"/>
      <c r="B173" s="67"/>
      <c r="C173" s="68"/>
      <c r="D173" s="68"/>
      <c r="E173" s="69"/>
      <c r="F173" s="96"/>
      <c r="G173" s="56"/>
    </row>
    <row r="174" spans="1:7" ht="15.6" hidden="1">
      <c r="A174" s="97"/>
      <c r="B174" s="53"/>
      <c r="C174" s="54"/>
      <c r="D174" s="54"/>
      <c r="E174" s="55"/>
      <c r="F174" s="96"/>
      <c r="G174" s="56"/>
    </row>
    <row r="175" spans="1:7" ht="15.6" hidden="1">
      <c r="A175" s="97"/>
      <c r="B175" s="53"/>
      <c r="C175" s="54"/>
      <c r="D175" s="54"/>
      <c r="E175" s="55"/>
      <c r="F175" s="96"/>
      <c r="G175" s="56"/>
    </row>
    <row r="176" spans="1:7" ht="15.6" hidden="1">
      <c r="A176" s="97"/>
      <c r="B176" s="53"/>
      <c r="C176" s="54"/>
      <c r="D176" s="54"/>
      <c r="E176" s="55"/>
      <c r="F176" s="96"/>
      <c r="G176" s="56"/>
    </row>
    <row r="177" spans="1:7" ht="15.6" hidden="1">
      <c r="A177" s="97"/>
      <c r="B177" s="53"/>
      <c r="C177" s="54"/>
      <c r="D177" s="54"/>
      <c r="E177" s="55"/>
      <c r="F177" s="96"/>
      <c r="G177" s="56"/>
    </row>
    <row r="178" spans="1:7" ht="15.6" hidden="1">
      <c r="A178" s="97"/>
      <c r="B178" s="53"/>
      <c r="C178" s="54"/>
      <c r="D178" s="54"/>
      <c r="E178" s="55"/>
      <c r="F178" s="96"/>
      <c r="G178" s="56"/>
    </row>
    <row r="179" spans="1:7" ht="15.6" hidden="1">
      <c r="A179" s="97"/>
      <c r="B179" s="53"/>
      <c r="C179" s="54"/>
      <c r="D179" s="54"/>
      <c r="E179" s="55"/>
      <c r="F179" s="96"/>
      <c r="G179" s="56"/>
    </row>
    <row r="180" spans="1:7" ht="15.6" hidden="1">
      <c r="A180" s="98"/>
      <c r="B180" s="67"/>
      <c r="C180" s="68"/>
      <c r="D180" s="68"/>
      <c r="E180" s="69"/>
      <c r="F180" s="96"/>
      <c r="G180" s="56"/>
    </row>
    <row r="181" spans="1:7" ht="15.6" hidden="1">
      <c r="A181" s="98"/>
      <c r="B181" s="67"/>
      <c r="C181" s="68"/>
      <c r="D181" s="68"/>
      <c r="E181" s="69"/>
      <c r="F181" s="96"/>
      <c r="G181" s="56"/>
    </row>
    <row r="182" spans="1:7" ht="15.6" hidden="1">
      <c r="A182" s="98"/>
      <c r="B182" s="67"/>
      <c r="C182" s="68"/>
      <c r="D182" s="68"/>
      <c r="E182" s="69"/>
      <c r="F182" s="96"/>
      <c r="G182" s="56"/>
    </row>
    <row r="183" spans="1:7" ht="15.6" hidden="1">
      <c r="A183" s="98"/>
      <c r="B183" s="67"/>
      <c r="C183" s="68"/>
      <c r="D183" s="68"/>
      <c r="E183" s="69"/>
      <c r="F183" s="96"/>
      <c r="G183" s="56"/>
    </row>
    <row r="184" spans="1:7" ht="15.6" hidden="1">
      <c r="A184" s="98"/>
      <c r="B184" s="67"/>
      <c r="C184" s="68"/>
      <c r="D184" s="68"/>
      <c r="E184" s="69"/>
      <c r="F184" s="96"/>
      <c r="G184" s="56"/>
    </row>
    <row r="185" spans="1:7" ht="15.6" hidden="1">
      <c r="A185" s="98"/>
      <c r="B185" s="67"/>
      <c r="C185" s="68"/>
      <c r="D185" s="68"/>
      <c r="E185" s="69"/>
      <c r="F185" s="96"/>
      <c r="G185" s="56"/>
    </row>
    <row r="186" spans="1:7" ht="15.6" hidden="1">
      <c r="A186" s="97"/>
      <c r="B186" s="53"/>
      <c r="C186" s="54"/>
      <c r="D186" s="54"/>
      <c r="E186" s="55"/>
      <c r="F186" s="96"/>
      <c r="G186" s="56"/>
    </row>
    <row r="187" spans="1:7" ht="15.6" hidden="1">
      <c r="A187" s="97"/>
      <c r="B187" s="53"/>
      <c r="C187" s="54"/>
      <c r="D187" s="54"/>
      <c r="E187" s="55"/>
      <c r="F187" s="96"/>
      <c r="G187" s="56"/>
    </row>
    <row r="188" spans="1:7" ht="15.6" hidden="1">
      <c r="A188" s="97"/>
      <c r="B188" s="53"/>
      <c r="C188" s="54"/>
      <c r="D188" s="54"/>
      <c r="E188" s="55"/>
      <c r="F188" s="96"/>
      <c r="G188" s="56"/>
    </row>
    <row r="189" spans="1:7" ht="15.6" hidden="1">
      <c r="A189" s="97"/>
      <c r="B189" s="53"/>
      <c r="C189" s="54"/>
      <c r="D189" s="54"/>
      <c r="E189" s="55"/>
      <c r="F189" s="96"/>
      <c r="G189" s="56"/>
    </row>
    <row r="190" spans="1:7" ht="15.6" hidden="1">
      <c r="A190" s="97"/>
      <c r="B190" s="53"/>
      <c r="C190" s="54"/>
      <c r="D190" s="54"/>
      <c r="E190" s="55"/>
      <c r="F190" s="96"/>
      <c r="G190" s="56"/>
    </row>
    <row r="191" spans="1:7" ht="15.6" hidden="1">
      <c r="A191" s="97"/>
      <c r="B191" s="53"/>
      <c r="C191" s="54"/>
      <c r="D191" s="54"/>
      <c r="E191" s="55"/>
      <c r="F191" s="96"/>
      <c r="G191" s="56"/>
    </row>
    <row r="192" spans="1:7" ht="15.6" hidden="1">
      <c r="A192" s="98"/>
      <c r="B192" s="67"/>
      <c r="C192" s="68"/>
      <c r="D192" s="68"/>
      <c r="E192" s="69"/>
      <c r="F192" s="96"/>
      <c r="G192" s="56"/>
    </row>
    <row r="193" spans="1:7" ht="15.6" hidden="1">
      <c r="A193" s="98"/>
      <c r="B193" s="67"/>
      <c r="C193" s="68"/>
      <c r="D193" s="68"/>
      <c r="E193" s="69"/>
      <c r="F193" s="96"/>
      <c r="G193" s="56"/>
    </row>
    <row r="194" spans="1:7" ht="15.6" hidden="1">
      <c r="A194" s="98"/>
      <c r="B194" s="67"/>
      <c r="C194" s="68"/>
      <c r="D194" s="68"/>
      <c r="E194" s="69"/>
      <c r="F194" s="96"/>
      <c r="G194" s="56"/>
    </row>
    <row r="195" spans="1:7" ht="15.6" hidden="1">
      <c r="A195" s="98"/>
      <c r="B195" s="67"/>
      <c r="C195" s="68"/>
      <c r="D195" s="68"/>
      <c r="E195" s="69"/>
      <c r="F195" s="96"/>
      <c r="G195" s="56"/>
    </row>
    <row r="196" spans="1:7" ht="15.6" hidden="1">
      <c r="A196" s="98"/>
      <c r="B196" s="67"/>
      <c r="C196" s="68"/>
      <c r="D196" s="68"/>
      <c r="E196" s="69"/>
      <c r="F196" s="96"/>
      <c r="G196" s="56"/>
    </row>
    <row r="197" spans="1:7" ht="15.6" hidden="1">
      <c r="A197" s="98"/>
      <c r="B197" s="67"/>
      <c r="C197" s="68"/>
      <c r="D197" s="68"/>
      <c r="E197" s="69"/>
      <c r="F197" s="96"/>
      <c r="G197" s="56"/>
    </row>
    <row r="198" spans="1:7" ht="15.6" hidden="1">
      <c r="A198" s="97"/>
      <c r="B198" s="53"/>
      <c r="C198" s="54"/>
      <c r="D198" s="54"/>
      <c r="E198" s="55"/>
      <c r="F198" s="96"/>
      <c r="G198" s="56"/>
    </row>
    <row r="199" spans="1:7" ht="15.6" hidden="1">
      <c r="A199" s="97"/>
      <c r="B199" s="53"/>
      <c r="C199" s="54"/>
      <c r="D199" s="54"/>
      <c r="E199" s="55"/>
      <c r="F199" s="96"/>
      <c r="G199" s="56"/>
    </row>
    <row r="200" spans="1:7" ht="15.6" hidden="1">
      <c r="A200" s="97"/>
      <c r="B200" s="53"/>
      <c r="C200" s="54"/>
      <c r="D200" s="54"/>
      <c r="E200" s="55"/>
      <c r="F200" s="96"/>
      <c r="G200" s="56"/>
    </row>
    <row r="201" spans="1:7" ht="15.6" hidden="1">
      <c r="A201" s="97"/>
      <c r="B201" s="53"/>
      <c r="C201" s="54"/>
      <c r="D201" s="54"/>
      <c r="E201" s="55"/>
      <c r="F201" s="96"/>
      <c r="G201" s="56"/>
    </row>
    <row r="202" spans="1:7" ht="15.6">
      <c r="A202" s="97"/>
      <c r="B202" s="53"/>
      <c r="C202" s="54"/>
      <c r="D202" s="54"/>
      <c r="E202" s="55"/>
      <c r="F202" s="96"/>
      <c r="G202" s="56"/>
    </row>
    <row r="203" spans="1:7" ht="16.2" thickBot="1">
      <c r="A203" s="99"/>
      <c r="B203" s="78"/>
      <c r="C203" s="79"/>
      <c r="D203" s="79"/>
      <c r="E203" s="80"/>
      <c r="F203" s="100"/>
      <c r="G203" s="56"/>
    </row>
    <row r="204" spans="1:7" ht="15" thickTop="1" thickBot="1">
      <c r="A204" s="58"/>
      <c r="E204" s="71" t="s">
        <v>16</v>
      </c>
      <c r="F204" s="59">
        <f>SUM(F18:F203)</f>
        <v>0</v>
      </c>
    </row>
    <row r="205" spans="1:7" ht="23.25" customHeight="1" thickBot="1">
      <c r="A205" s="81" t="s">
        <v>17</v>
      </c>
      <c r="B205" s="60"/>
      <c r="F205" s="61"/>
    </row>
    <row r="206" spans="1:7" ht="23.25" customHeight="1" thickBot="1">
      <c r="A206" s="62"/>
      <c r="B206" s="299" t="s">
        <v>18</v>
      </c>
      <c r="C206" s="300"/>
      <c r="D206" s="72" t="s">
        <v>10</v>
      </c>
      <c r="E206" s="72" t="s">
        <v>19</v>
      </c>
      <c r="F206" s="84" t="s">
        <v>20</v>
      </c>
      <c r="G206" s="57"/>
    </row>
    <row r="207" spans="1:7" ht="50.25" customHeight="1">
      <c r="A207" s="85" t="s">
        <v>21</v>
      </c>
      <c r="B207" s="90" t="s">
        <v>30</v>
      </c>
      <c r="C207" s="70"/>
      <c r="D207" s="63"/>
      <c r="E207" s="64"/>
      <c r="F207" s="86" t="s">
        <v>31</v>
      </c>
      <c r="G207" s="57"/>
    </row>
    <row r="208" spans="1:7" ht="50.25" customHeight="1">
      <c r="A208" s="85" t="s">
        <v>23</v>
      </c>
      <c r="B208" s="90" t="s">
        <v>32</v>
      </c>
      <c r="C208" s="70"/>
      <c r="D208" s="63"/>
      <c r="E208" s="64"/>
      <c r="F208" s="87" t="s">
        <v>33</v>
      </c>
      <c r="G208" s="57"/>
    </row>
    <row r="209" spans="1:7" ht="50.25" customHeight="1" thickBot="1">
      <c r="A209" s="88" t="s">
        <v>23</v>
      </c>
      <c r="B209" s="301" t="s">
        <v>34</v>
      </c>
      <c r="C209" s="302"/>
      <c r="D209" s="65"/>
      <c r="E209" s="66"/>
      <c r="F209" s="89" t="s">
        <v>35</v>
      </c>
      <c r="G209" s="57"/>
    </row>
  </sheetData>
  <autoFilter ref="A16:F16" xr:uid="{00000000-0009-0000-0000-000000000000}"/>
  <sortState xmlns:xlrd2="http://schemas.microsoft.com/office/spreadsheetml/2017/richdata2" ref="A19:F31">
    <sortCondition ref="A19"/>
  </sortState>
  <mergeCells count="8">
    <mergeCell ref="B206:C206"/>
    <mergeCell ref="B209:C209"/>
    <mergeCell ref="A5:D8"/>
    <mergeCell ref="A10:F10"/>
    <mergeCell ref="A11:B11"/>
    <mergeCell ref="A12:B12"/>
    <mergeCell ref="A13:B13"/>
    <mergeCell ref="A14:B14"/>
  </mergeCells>
  <pageMargins left="0.39370078740157483" right="0.39370078740157483" top="0.9055118110236221" bottom="0.78740157480314965" header="0.31496062992125984" footer="0.31496062992125984"/>
  <pageSetup paperSize="9" scale="77" fitToHeight="3" orientation="portrait" r:id="rId1"/>
  <headerFooter>
    <oddFooter xml:space="preserve">&amp;C&amp;P z &amp;N 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9DB88-176E-45D7-8466-B5A30F3A0FC9}">
  <sheetPr>
    <tabColor theme="7" tint="0.59999389629810485"/>
  </sheetPr>
  <dimension ref="A2:J95"/>
  <sheetViews>
    <sheetView tabSelected="1" topLeftCell="A15" zoomScaleNormal="100" workbookViewId="0">
      <selection activeCell="J15" sqref="J15"/>
    </sheetView>
  </sheetViews>
  <sheetFormatPr defaultColWidth="9.109375" defaultRowHeight="13.8"/>
  <cols>
    <col min="1" max="1" width="11.109375" style="51" customWidth="1"/>
    <col min="2" max="2" width="12.33203125" style="50" customWidth="1"/>
    <col min="3" max="3" width="9.5546875" style="51" customWidth="1"/>
    <col min="4" max="4" width="12.6640625" style="51" customWidth="1"/>
    <col min="5" max="5" width="45" style="57" customWidth="1"/>
    <col min="6" max="6" width="29.5546875" style="57" customWidth="1"/>
    <col min="7" max="7" width="7.33203125" style="51" customWidth="1"/>
    <col min="8" max="8" width="1.33203125" style="42" customWidth="1"/>
    <col min="9" max="9" width="9.109375" style="57"/>
    <col min="10" max="10" width="50.44140625" style="57" customWidth="1"/>
    <col min="11" max="16384" width="9.109375" style="57"/>
  </cols>
  <sheetData>
    <row r="2" spans="1:7" ht="15" customHeight="1"/>
    <row r="3" spans="1:7" ht="15" customHeight="1"/>
    <row r="4" spans="1:7" ht="15" customHeight="1"/>
    <row r="5" spans="1:7" ht="15" customHeight="1"/>
    <row r="6" spans="1:7" ht="15" customHeight="1" thickBot="1">
      <c r="A6" s="317" t="s">
        <v>86</v>
      </c>
      <c r="B6" s="317"/>
      <c r="C6" s="317"/>
      <c r="D6" s="317"/>
      <c r="E6" s="317"/>
    </row>
    <row r="7" spans="1:7" ht="17.399999999999999" customHeight="1">
      <c r="A7" s="57"/>
      <c r="B7" s="57"/>
      <c r="C7" s="57"/>
      <c r="D7" s="57"/>
      <c r="F7" s="233"/>
      <c r="G7" s="234">
        <f>SUMIF(B:B,F7,G:G)</f>
        <v>0</v>
      </c>
    </row>
    <row r="8" spans="1:7" ht="15" customHeight="1" thickBot="1">
      <c r="A8" s="57"/>
      <c r="B8" s="57"/>
      <c r="C8" s="57"/>
      <c r="D8" s="57"/>
      <c r="F8" s="251" t="s">
        <v>37</v>
      </c>
      <c r="G8" s="252">
        <f>SUMIF(B:B,"neobsazeno4",G:G)</f>
        <v>0</v>
      </c>
    </row>
    <row r="9" spans="1:7" ht="15" customHeight="1" thickBot="1">
      <c r="A9" s="57"/>
      <c r="B9" s="57"/>
      <c r="C9" s="57"/>
      <c r="D9" s="57"/>
      <c r="F9" s="235" t="s">
        <v>1</v>
      </c>
      <c r="G9" s="236">
        <f>SUM(G2:G8)</f>
        <v>0</v>
      </c>
    </row>
    <row r="10" spans="1:7" ht="14.4" thickBot="1">
      <c r="A10" s="57"/>
      <c r="B10" s="57"/>
      <c r="C10" s="57"/>
      <c r="D10" s="57"/>
    </row>
    <row r="11" spans="1:7" ht="18" customHeight="1">
      <c r="A11" s="318"/>
      <c r="B11" s="319"/>
      <c r="C11" s="319"/>
      <c r="D11" s="319"/>
      <c r="E11" s="319"/>
      <c r="F11" s="319"/>
      <c r="G11" s="320"/>
    </row>
    <row r="12" spans="1:7" ht="31.8" customHeight="1">
      <c r="A12" s="316" t="s">
        <v>87</v>
      </c>
      <c r="B12" s="309"/>
      <c r="C12" s="73" t="s">
        <v>4</v>
      </c>
      <c r="D12" s="74"/>
      <c r="E12" s="73" t="s">
        <v>5</v>
      </c>
      <c r="F12" s="73"/>
      <c r="G12" s="249"/>
    </row>
    <row r="13" spans="1:7" ht="18" customHeight="1">
      <c r="A13" s="316" t="s">
        <v>88</v>
      </c>
      <c r="B13" s="309"/>
      <c r="C13" s="73" t="s">
        <v>4</v>
      </c>
      <c r="D13" s="74"/>
      <c r="E13" s="73" t="s">
        <v>5</v>
      </c>
      <c r="F13" s="73"/>
      <c r="G13" s="249"/>
    </row>
    <row r="14" spans="1:7" ht="18" customHeight="1">
      <c r="A14" s="316" t="s">
        <v>89</v>
      </c>
      <c r="B14" s="309"/>
      <c r="C14" s="73"/>
      <c r="D14" s="74"/>
      <c r="E14" s="73"/>
      <c r="F14" s="73"/>
      <c r="G14" s="250"/>
    </row>
    <row r="15" spans="1:7" ht="18" customHeight="1" thickBot="1">
      <c r="A15" s="321" t="s">
        <v>90</v>
      </c>
      <c r="B15" s="322"/>
      <c r="C15" s="261"/>
      <c r="D15" s="262"/>
      <c r="E15" s="261"/>
      <c r="F15" s="261"/>
      <c r="G15" s="263"/>
    </row>
    <row r="16" spans="1:7" ht="18" customHeight="1">
      <c r="A16" s="57"/>
      <c r="B16" s="57"/>
      <c r="C16" s="57"/>
      <c r="D16" s="57"/>
      <c r="G16" s="57"/>
    </row>
    <row r="17" spans="1:10" ht="18" customHeight="1">
      <c r="A17" s="57"/>
      <c r="B17" s="57"/>
      <c r="C17" s="57"/>
      <c r="D17" s="57"/>
      <c r="G17" s="57"/>
    </row>
    <row r="18" spans="1:10" ht="19.2" customHeight="1">
      <c r="A18" s="329" t="s">
        <v>85</v>
      </c>
      <c r="B18" s="329"/>
      <c r="C18" s="329"/>
      <c r="D18" s="329"/>
      <c r="E18" s="329"/>
      <c r="G18" s="57"/>
    </row>
    <row r="19" spans="1:10" ht="19.2" customHeight="1">
      <c r="A19" s="239"/>
      <c r="B19" s="57"/>
      <c r="C19" s="57"/>
      <c r="D19" s="57"/>
      <c r="G19" s="57"/>
    </row>
    <row r="20" spans="1:10" ht="15" thickBot="1">
      <c r="A20" s="267" t="s">
        <v>10</v>
      </c>
      <c r="B20" s="268" t="s">
        <v>11</v>
      </c>
      <c r="C20" s="268" t="s">
        <v>12</v>
      </c>
      <c r="D20" s="268" t="s">
        <v>8</v>
      </c>
      <c r="E20" s="268" t="s">
        <v>13</v>
      </c>
      <c r="F20" s="268" t="s">
        <v>14</v>
      </c>
      <c r="G20" s="269" t="s">
        <v>15</v>
      </c>
      <c r="J20" s="231"/>
    </row>
    <row r="21" spans="1:10" ht="15.6">
      <c r="A21" s="277"/>
      <c r="B21" s="278"/>
      <c r="C21" s="279"/>
      <c r="D21" s="278"/>
      <c r="E21" s="280"/>
      <c r="F21" s="281"/>
      <c r="G21" s="282"/>
      <c r="H21" s="56"/>
    </row>
    <row r="22" spans="1:10" ht="15.6">
      <c r="A22" s="270"/>
      <c r="B22" s="243"/>
      <c r="C22" s="264"/>
      <c r="D22" s="242"/>
      <c r="E22" s="244"/>
      <c r="F22" s="245"/>
      <c r="G22" s="271"/>
      <c r="H22" s="56"/>
    </row>
    <row r="23" spans="1:10" ht="15.6">
      <c r="A23" s="283"/>
      <c r="B23" s="284"/>
      <c r="C23" s="285"/>
      <c r="D23" s="278"/>
      <c r="E23" s="286"/>
      <c r="F23" s="287"/>
      <c r="G23" s="288"/>
      <c r="H23" s="56"/>
    </row>
    <row r="24" spans="1:10" ht="16.2" thickBot="1">
      <c r="A24" s="291"/>
      <c r="B24" s="292"/>
      <c r="C24" s="293"/>
      <c r="D24" s="294"/>
      <c r="E24" s="295"/>
      <c r="F24" s="296"/>
      <c r="G24" s="297"/>
      <c r="H24" s="56"/>
    </row>
    <row r="25" spans="1:10" ht="15.6" hidden="1" customHeight="1">
      <c r="A25" s="277"/>
      <c r="B25" s="278" t="s">
        <v>36</v>
      </c>
      <c r="C25" s="279" t="s">
        <v>38</v>
      </c>
      <c r="D25" s="278" t="s">
        <v>9</v>
      </c>
      <c r="E25" s="298" t="s">
        <v>39</v>
      </c>
      <c r="F25" s="281"/>
      <c r="G25" s="282"/>
      <c r="H25" s="56"/>
    </row>
    <row r="26" spans="1:10" ht="15.6" hidden="1">
      <c r="A26" s="270"/>
      <c r="B26" s="243" t="s">
        <v>36</v>
      </c>
      <c r="C26" s="264" t="s">
        <v>38</v>
      </c>
      <c r="D26" s="242" t="s">
        <v>9</v>
      </c>
      <c r="E26" s="265"/>
      <c r="F26" s="266"/>
      <c r="G26" s="272"/>
      <c r="H26" s="56"/>
    </row>
    <row r="27" spans="1:10" ht="15.6" hidden="1">
      <c r="A27" s="273"/>
      <c r="B27" s="289" t="s">
        <v>36</v>
      </c>
      <c r="C27" s="274" t="s">
        <v>38</v>
      </c>
      <c r="D27" s="274" t="s">
        <v>9</v>
      </c>
      <c r="E27" s="290"/>
      <c r="F27" s="275"/>
      <c r="G27" s="276"/>
      <c r="H27" s="56"/>
    </row>
    <row r="28" spans="1:10" ht="16.2" thickBot="1">
      <c r="A28" s="247"/>
      <c r="B28" s="246"/>
      <c r="C28" s="247"/>
      <c r="D28" s="247"/>
      <c r="E28" s="248"/>
      <c r="F28" s="237" t="s">
        <v>16</v>
      </c>
      <c r="G28" s="238">
        <f>SUM(G21:G27)</f>
        <v>0</v>
      </c>
      <c r="H28" s="56"/>
    </row>
    <row r="29" spans="1:10" ht="16.2" thickBot="1">
      <c r="E29" s="231"/>
      <c r="F29" s="103"/>
      <c r="G29" s="240"/>
      <c r="H29" s="56"/>
    </row>
    <row r="30" spans="1:10" ht="30" customHeight="1" thickBot="1">
      <c r="A30" s="241" t="s">
        <v>17</v>
      </c>
      <c r="B30" s="232"/>
      <c r="H30" s="56"/>
    </row>
    <row r="31" spans="1:10" s="231" customFormat="1" ht="30" customHeight="1" thickBot="1">
      <c r="A31" s="253"/>
      <c r="B31" s="323" t="s">
        <v>18</v>
      </c>
      <c r="C31" s="324"/>
      <c r="D31" s="254" t="s">
        <v>10</v>
      </c>
      <c r="E31" s="254" t="s">
        <v>19</v>
      </c>
      <c r="F31" s="255" t="s">
        <v>20</v>
      </c>
      <c r="G31" s="256"/>
      <c r="H31" s="230"/>
    </row>
    <row r="32" spans="1:10" ht="49.95" customHeight="1">
      <c r="A32" s="257" t="s">
        <v>21</v>
      </c>
      <c r="B32" s="325"/>
      <c r="C32" s="326"/>
      <c r="D32" s="258"/>
      <c r="E32" s="259"/>
      <c r="F32" s="327"/>
      <c r="G32" s="328"/>
      <c r="H32" s="56"/>
    </row>
    <row r="33" spans="1:8" ht="49.95" customHeight="1" thickBot="1">
      <c r="A33" s="260" t="s">
        <v>23</v>
      </c>
      <c r="B33" s="312"/>
      <c r="C33" s="313"/>
      <c r="D33" s="102"/>
      <c r="E33" s="102"/>
      <c r="F33" s="314" t="s">
        <v>22</v>
      </c>
      <c r="G33" s="315"/>
      <c r="H33" s="56"/>
    </row>
    <row r="34" spans="1:8" ht="15.6">
      <c r="H34" s="56"/>
    </row>
    <row r="35" spans="1:8" ht="15.6">
      <c r="H35" s="56"/>
    </row>
    <row r="36" spans="1:8" ht="15.6">
      <c r="H36" s="56"/>
    </row>
    <row r="37" spans="1:8" ht="15.6">
      <c r="H37" s="56"/>
    </row>
    <row r="38" spans="1:8" ht="15.6">
      <c r="H38" s="56"/>
    </row>
    <row r="39" spans="1:8" ht="15.6">
      <c r="H39" s="56"/>
    </row>
    <row r="40" spans="1:8" ht="15.6">
      <c r="H40" s="56"/>
    </row>
    <row r="41" spans="1:8" ht="15.6">
      <c r="H41" s="56"/>
    </row>
    <row r="42" spans="1:8" ht="15.6">
      <c r="H42" s="56"/>
    </row>
    <row r="43" spans="1:8" ht="15.6">
      <c r="H43" s="56"/>
    </row>
    <row r="44" spans="1:8" ht="15.6">
      <c r="H44" s="56"/>
    </row>
    <row r="45" spans="1:8" ht="15.6">
      <c r="H45" s="56"/>
    </row>
    <row r="46" spans="1:8" ht="15.6">
      <c r="H46" s="56"/>
    </row>
    <row r="47" spans="1:8" ht="15.6">
      <c r="H47" s="56"/>
    </row>
    <row r="48" spans="1:8" ht="15.6">
      <c r="H48" s="56"/>
    </row>
    <row r="49" spans="8:8" ht="15.6">
      <c r="H49" s="56"/>
    </row>
    <row r="50" spans="8:8" ht="15.6">
      <c r="H50" s="56"/>
    </row>
    <row r="51" spans="8:8" ht="15.6">
      <c r="H51" s="56"/>
    </row>
    <row r="52" spans="8:8" ht="15.6">
      <c r="H52" s="56"/>
    </row>
    <row r="53" spans="8:8" ht="15.6">
      <c r="H53" s="56"/>
    </row>
    <row r="54" spans="8:8" ht="15.6">
      <c r="H54" s="56"/>
    </row>
    <row r="55" spans="8:8" ht="15.6">
      <c r="H55" s="56"/>
    </row>
    <row r="56" spans="8:8" ht="15.6">
      <c r="H56" s="56"/>
    </row>
    <row r="57" spans="8:8" ht="15.6">
      <c r="H57" s="56"/>
    </row>
    <row r="58" spans="8:8" ht="15.6">
      <c r="H58" s="56"/>
    </row>
    <row r="59" spans="8:8" ht="15.6">
      <c r="H59" s="56"/>
    </row>
    <row r="60" spans="8:8" ht="15.6">
      <c r="H60" s="56"/>
    </row>
    <row r="61" spans="8:8" ht="15.6">
      <c r="H61" s="56"/>
    </row>
    <row r="62" spans="8:8" ht="15.6">
      <c r="H62" s="56"/>
    </row>
    <row r="63" spans="8:8" ht="15.6">
      <c r="H63" s="56"/>
    </row>
    <row r="64" spans="8:8" ht="15.6">
      <c r="H64" s="56"/>
    </row>
    <row r="65" spans="8:8" ht="15.6">
      <c r="H65" s="56"/>
    </row>
    <row r="66" spans="8:8" ht="15.6">
      <c r="H66" s="56"/>
    </row>
    <row r="67" spans="8:8" ht="15.6">
      <c r="H67" s="56"/>
    </row>
    <row r="68" spans="8:8" ht="15.6">
      <c r="H68" s="56"/>
    </row>
    <row r="69" spans="8:8" ht="15.6">
      <c r="H69" s="56"/>
    </row>
    <row r="70" spans="8:8" ht="15.6">
      <c r="H70" s="56"/>
    </row>
    <row r="71" spans="8:8" ht="15.6">
      <c r="H71" s="56"/>
    </row>
    <row r="72" spans="8:8" ht="15.6">
      <c r="H72" s="56"/>
    </row>
    <row r="73" spans="8:8" ht="15.6">
      <c r="H73" s="56"/>
    </row>
    <row r="74" spans="8:8" ht="15.6">
      <c r="H74" s="56"/>
    </row>
    <row r="75" spans="8:8" ht="15.6">
      <c r="H75" s="56"/>
    </row>
    <row r="76" spans="8:8" ht="15.6">
      <c r="H76" s="56"/>
    </row>
    <row r="77" spans="8:8" ht="15.6">
      <c r="H77" s="56"/>
    </row>
    <row r="78" spans="8:8" ht="15.6">
      <c r="H78" s="56"/>
    </row>
    <row r="79" spans="8:8" ht="15.6">
      <c r="H79" s="56"/>
    </row>
    <row r="80" spans="8:8" ht="15.6">
      <c r="H80" s="56"/>
    </row>
    <row r="81" spans="8:8" ht="15.6">
      <c r="H81" s="56"/>
    </row>
    <row r="82" spans="8:8" ht="15.6">
      <c r="H82" s="56"/>
    </row>
    <row r="83" spans="8:8" ht="15.6">
      <c r="H83" s="56"/>
    </row>
    <row r="84" spans="8:8" ht="15.6">
      <c r="H84" s="56"/>
    </row>
    <row r="85" spans="8:8" ht="15.6">
      <c r="H85" s="56"/>
    </row>
    <row r="86" spans="8:8" ht="15.6">
      <c r="H86" s="56"/>
    </row>
    <row r="87" spans="8:8" ht="15.6">
      <c r="H87" s="56"/>
    </row>
    <row r="88" spans="8:8" ht="15.6">
      <c r="H88" s="56"/>
    </row>
    <row r="89" spans="8:8" ht="23.25" customHeight="1"/>
    <row r="90" spans="8:8" ht="23.25" customHeight="1"/>
    <row r="91" spans="8:8" ht="50.25" customHeight="1"/>
    <row r="92" spans="8:8" ht="50.25" customHeight="1"/>
    <row r="93" spans="8:8" ht="60" customHeight="1"/>
    <row r="94" spans="8:8" ht="60" customHeight="1"/>
    <row r="95" spans="8:8" ht="60" customHeight="1"/>
  </sheetData>
  <mergeCells count="12">
    <mergeCell ref="B33:C33"/>
    <mergeCell ref="F33:G33"/>
    <mergeCell ref="A14:B14"/>
    <mergeCell ref="A6:E6"/>
    <mergeCell ref="A11:G11"/>
    <mergeCell ref="A12:B12"/>
    <mergeCell ref="A13:B13"/>
    <mergeCell ref="A15:B15"/>
    <mergeCell ref="B31:C31"/>
    <mergeCell ref="B32:C32"/>
    <mergeCell ref="F32:G32"/>
    <mergeCell ref="A18:E18"/>
  </mergeCells>
  <phoneticPr fontId="49" type="noConversion"/>
  <printOptions horizontalCentered="1"/>
  <pageMargins left="0.31496062992125984" right="0.31496062992125984" top="0.78740157480314965" bottom="0.78740157480314965" header="0.31496062992125984" footer="0.31496062992125984"/>
  <pageSetup paperSize="9" scale="62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BB50-5418-4BC6-9CB2-D3BD81548EF8}">
  <sheetPr>
    <tabColor rgb="FFFFC000"/>
    <pageSetUpPr fitToPage="1"/>
  </sheetPr>
  <dimension ref="A2:N114"/>
  <sheetViews>
    <sheetView zoomScale="80" zoomScaleNormal="80" workbookViewId="0">
      <pane ySplit="4" topLeftCell="A7" activePane="bottomLeft" state="frozen"/>
      <selection activeCell="B1" sqref="B1"/>
      <selection pane="bottomLeft" activeCell="K16" sqref="K16"/>
    </sheetView>
  </sheetViews>
  <sheetFormatPr defaultColWidth="9.109375" defaultRowHeight="14.4"/>
  <cols>
    <col min="1" max="1" width="9.109375" style="117"/>
    <col min="2" max="2" width="38.6640625" style="117" customWidth="1"/>
    <col min="3" max="3" width="22.6640625" style="117" customWidth="1"/>
    <col min="4" max="6" width="11.6640625" style="117" customWidth="1"/>
    <col min="7" max="13" width="11.44140625" style="117" customWidth="1"/>
    <col min="14" max="14" width="14.109375" style="2" customWidth="1"/>
    <col min="15" max="16" width="9.109375" style="117"/>
    <col min="17" max="17" width="11.6640625" style="117" customWidth="1"/>
    <col min="18" max="16384" width="9.109375" style="117"/>
  </cols>
  <sheetData>
    <row r="2" spans="1:14" ht="15" thickBot="1"/>
    <row r="3" spans="1:14" s="38" customFormat="1" ht="26.25" customHeight="1">
      <c r="A3" s="350"/>
      <c r="B3" s="360" t="s">
        <v>43</v>
      </c>
      <c r="C3" s="354" t="s">
        <v>44</v>
      </c>
      <c r="D3" s="356" t="s">
        <v>45</v>
      </c>
      <c r="E3" s="356" t="s">
        <v>46</v>
      </c>
      <c r="F3" s="358" t="s">
        <v>47</v>
      </c>
      <c r="G3" s="343">
        <v>43405</v>
      </c>
      <c r="H3" s="343">
        <v>43435</v>
      </c>
      <c r="I3" s="343">
        <v>43466</v>
      </c>
      <c r="J3" s="343">
        <v>43497</v>
      </c>
      <c r="K3" s="343">
        <v>43525</v>
      </c>
      <c r="L3" s="343">
        <v>43556</v>
      </c>
      <c r="M3" s="345">
        <v>43586</v>
      </c>
      <c r="N3" s="347" t="s">
        <v>48</v>
      </c>
    </row>
    <row r="4" spans="1:14" s="38" customFormat="1" ht="26.25" customHeight="1" thickBot="1">
      <c r="A4" s="351"/>
      <c r="B4" s="361"/>
      <c r="C4" s="355"/>
      <c r="D4" s="357"/>
      <c r="E4" s="357"/>
      <c r="F4" s="359"/>
      <c r="G4" s="344"/>
      <c r="H4" s="344"/>
      <c r="I4" s="344"/>
      <c r="J4" s="344"/>
      <c r="K4" s="344"/>
      <c r="L4" s="344"/>
      <c r="M4" s="346"/>
      <c r="N4" s="348"/>
    </row>
    <row r="5" spans="1:14" s="38" customFormat="1" ht="15.75" hidden="1" customHeight="1" thickTop="1">
      <c r="A5" s="349" t="s">
        <v>49</v>
      </c>
      <c r="B5" s="190" t="s">
        <v>40</v>
      </c>
      <c r="C5" s="191"/>
      <c r="D5" s="118">
        <v>1750</v>
      </c>
      <c r="E5" s="118">
        <v>1750</v>
      </c>
      <c r="F5" s="120">
        <f>E5*8</f>
        <v>14000</v>
      </c>
      <c r="G5" s="3">
        <f t="shared" ref="G5:M13" si="0">$F5*G54</f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4">
        <f t="shared" si="0"/>
        <v>0</v>
      </c>
      <c r="M5" s="4">
        <f t="shared" si="0"/>
        <v>0</v>
      </c>
      <c r="N5" s="121">
        <f t="shared" ref="N5:N14" si="1">SUM(G5:M5)</f>
        <v>0</v>
      </c>
    </row>
    <row r="6" spans="1:14" s="38" customFormat="1" ht="15.75" hidden="1" customHeight="1" thickTop="1">
      <c r="A6" s="341"/>
      <c r="B6" s="192" t="s">
        <v>50</v>
      </c>
      <c r="C6" s="193"/>
      <c r="D6" s="122">
        <v>1700</v>
      </c>
      <c r="E6" s="122">
        <v>1700</v>
      </c>
      <c r="F6" s="105">
        <f t="shared" ref="F6" si="2">E6*8</f>
        <v>13600</v>
      </c>
      <c r="G6" s="123">
        <f t="shared" si="0"/>
        <v>0</v>
      </c>
      <c r="H6" s="119">
        <f t="shared" si="0"/>
        <v>0</v>
      </c>
      <c r="I6" s="119">
        <f t="shared" si="0"/>
        <v>0</v>
      </c>
      <c r="J6" s="119">
        <f t="shared" si="0"/>
        <v>0</v>
      </c>
      <c r="K6" s="119">
        <f t="shared" si="0"/>
        <v>0</v>
      </c>
      <c r="L6" s="119">
        <f t="shared" si="0"/>
        <v>0</v>
      </c>
      <c r="M6" s="119">
        <f t="shared" si="0"/>
        <v>0</v>
      </c>
      <c r="N6" s="121">
        <f t="shared" si="1"/>
        <v>0</v>
      </c>
    </row>
    <row r="7" spans="1:14" s="38" customFormat="1" ht="15" thickTop="1">
      <c r="A7" s="341"/>
      <c r="B7" s="192" t="s">
        <v>51</v>
      </c>
      <c r="C7" s="193" t="s">
        <v>52</v>
      </c>
      <c r="D7" s="122">
        <v>1750</v>
      </c>
      <c r="E7" s="122">
        <v>1750</v>
      </c>
      <c r="F7" s="105">
        <f>E7*8</f>
        <v>14000</v>
      </c>
      <c r="G7" s="123">
        <f t="shared" si="0"/>
        <v>70000</v>
      </c>
      <c r="H7" s="119">
        <f t="shared" si="0"/>
        <v>70000</v>
      </c>
      <c r="I7" s="119">
        <f t="shared" si="0"/>
        <v>70000</v>
      </c>
      <c r="J7" s="119">
        <f t="shared" si="0"/>
        <v>70000</v>
      </c>
      <c r="K7" s="119">
        <f t="shared" si="0"/>
        <v>70000</v>
      </c>
      <c r="L7" s="119">
        <f t="shared" si="0"/>
        <v>70000</v>
      </c>
      <c r="M7" s="119">
        <f t="shared" si="0"/>
        <v>70000</v>
      </c>
      <c r="N7" s="121">
        <f t="shared" si="1"/>
        <v>490000</v>
      </c>
    </row>
    <row r="8" spans="1:14" s="38" customFormat="1" ht="15" hidden="1" customHeight="1">
      <c r="A8" s="341"/>
      <c r="B8" s="192" t="s">
        <v>53</v>
      </c>
      <c r="C8" s="140"/>
      <c r="D8" s="122">
        <v>1700</v>
      </c>
      <c r="E8" s="122">
        <v>1700</v>
      </c>
      <c r="F8" s="105">
        <f t="shared" ref="F8:F12" si="3">E8*8</f>
        <v>13600</v>
      </c>
      <c r="G8" s="123">
        <f t="shared" si="0"/>
        <v>0</v>
      </c>
      <c r="H8" s="119">
        <f t="shared" si="0"/>
        <v>0</v>
      </c>
      <c r="I8" s="119">
        <f t="shared" si="0"/>
        <v>0</v>
      </c>
      <c r="J8" s="119">
        <f t="shared" si="0"/>
        <v>0</v>
      </c>
      <c r="K8" s="119">
        <f t="shared" si="0"/>
        <v>0</v>
      </c>
      <c r="L8" s="119">
        <f t="shared" si="0"/>
        <v>0</v>
      </c>
      <c r="M8" s="119">
        <f t="shared" si="0"/>
        <v>0</v>
      </c>
      <c r="N8" s="121">
        <f t="shared" si="1"/>
        <v>0</v>
      </c>
    </row>
    <row r="9" spans="1:14" s="38" customFormat="1" ht="15" hidden="1" customHeight="1">
      <c r="A9" s="341"/>
      <c r="B9" s="192" t="s">
        <v>50</v>
      </c>
      <c r="C9" s="140"/>
      <c r="D9" s="122">
        <v>1700</v>
      </c>
      <c r="E9" s="122">
        <v>1700</v>
      </c>
      <c r="F9" s="105">
        <f t="shared" si="3"/>
        <v>13600</v>
      </c>
      <c r="G9" s="123">
        <f t="shared" si="0"/>
        <v>0</v>
      </c>
      <c r="H9" s="119">
        <f t="shared" si="0"/>
        <v>0</v>
      </c>
      <c r="I9" s="119">
        <f t="shared" si="0"/>
        <v>0</v>
      </c>
      <c r="J9" s="119">
        <f t="shared" si="0"/>
        <v>0</v>
      </c>
      <c r="K9" s="119">
        <f t="shared" si="0"/>
        <v>0</v>
      </c>
      <c r="L9" s="119">
        <f t="shared" si="0"/>
        <v>0</v>
      </c>
      <c r="M9" s="119">
        <f t="shared" si="0"/>
        <v>0</v>
      </c>
      <c r="N9" s="121">
        <f t="shared" si="1"/>
        <v>0</v>
      </c>
    </row>
    <row r="10" spans="1:14" s="38" customFormat="1" ht="15" hidden="1" customHeight="1">
      <c r="A10" s="341"/>
      <c r="B10" s="192" t="s">
        <v>50</v>
      </c>
      <c r="C10" s="140"/>
      <c r="D10" s="122">
        <v>1700</v>
      </c>
      <c r="E10" s="122">
        <v>1700</v>
      </c>
      <c r="F10" s="105">
        <f t="shared" si="3"/>
        <v>13600</v>
      </c>
      <c r="G10" s="123">
        <f t="shared" si="0"/>
        <v>0</v>
      </c>
      <c r="H10" s="119">
        <f t="shared" si="0"/>
        <v>0</v>
      </c>
      <c r="I10" s="119">
        <f t="shared" si="0"/>
        <v>0</v>
      </c>
      <c r="J10" s="119">
        <f t="shared" si="0"/>
        <v>0</v>
      </c>
      <c r="K10" s="119">
        <f t="shared" si="0"/>
        <v>0</v>
      </c>
      <c r="L10" s="119">
        <f t="shared" si="0"/>
        <v>0</v>
      </c>
      <c r="M10" s="119">
        <f t="shared" si="0"/>
        <v>0</v>
      </c>
      <c r="N10" s="121">
        <f t="shared" si="1"/>
        <v>0</v>
      </c>
    </row>
    <row r="11" spans="1:14" s="38" customFormat="1" ht="15" hidden="1" customHeight="1">
      <c r="A11" s="341"/>
      <c r="B11" s="192" t="s">
        <v>54</v>
      </c>
      <c r="C11" s="140"/>
      <c r="D11" s="122">
        <v>1500</v>
      </c>
      <c r="E11" s="122">
        <v>1500</v>
      </c>
      <c r="F11" s="105">
        <f t="shared" si="3"/>
        <v>12000</v>
      </c>
      <c r="G11" s="123">
        <f t="shared" si="0"/>
        <v>0</v>
      </c>
      <c r="H11" s="119">
        <f t="shared" si="0"/>
        <v>0</v>
      </c>
      <c r="I11" s="119">
        <f t="shared" si="0"/>
        <v>0</v>
      </c>
      <c r="J11" s="119">
        <f t="shared" si="0"/>
        <v>0</v>
      </c>
      <c r="K11" s="119">
        <f t="shared" si="0"/>
        <v>0</v>
      </c>
      <c r="L11" s="119">
        <f t="shared" si="0"/>
        <v>0</v>
      </c>
      <c r="M11" s="119">
        <f t="shared" si="0"/>
        <v>0</v>
      </c>
      <c r="N11" s="121">
        <f t="shared" si="1"/>
        <v>0</v>
      </c>
    </row>
    <row r="12" spans="1:14" s="38" customFormat="1" ht="15" thickBot="1">
      <c r="A12" s="341"/>
      <c r="B12" s="194" t="s">
        <v>55</v>
      </c>
      <c r="C12" s="195" t="s">
        <v>56</v>
      </c>
      <c r="D12" s="124">
        <v>1200</v>
      </c>
      <c r="E12" s="124">
        <v>1200</v>
      </c>
      <c r="F12" s="126">
        <f t="shared" si="3"/>
        <v>9600</v>
      </c>
      <c r="G12" s="6">
        <f t="shared" si="0"/>
        <v>19200</v>
      </c>
      <c r="H12" s="125">
        <f t="shared" si="0"/>
        <v>28800</v>
      </c>
      <c r="I12" s="125">
        <f t="shared" si="0"/>
        <v>19200</v>
      </c>
      <c r="J12" s="125">
        <f t="shared" si="0"/>
        <v>28800</v>
      </c>
      <c r="K12" s="125">
        <f t="shared" si="0"/>
        <v>19200</v>
      </c>
      <c r="L12" s="125">
        <f t="shared" si="0"/>
        <v>28800</v>
      </c>
      <c r="M12" s="125">
        <f t="shared" si="0"/>
        <v>38400</v>
      </c>
      <c r="N12" s="7">
        <f t="shared" si="1"/>
        <v>182400</v>
      </c>
    </row>
    <row r="13" spans="1:14" s="38" customFormat="1" ht="15.75" hidden="1" customHeight="1" thickBot="1">
      <c r="A13" s="341"/>
      <c r="B13" s="198" t="s">
        <v>41</v>
      </c>
      <c r="C13" s="197"/>
      <c r="D13" s="207">
        <v>1125</v>
      </c>
      <c r="E13" s="207">
        <v>1125</v>
      </c>
      <c r="F13" s="208">
        <f>8*E13</f>
        <v>9000</v>
      </c>
      <c r="G13" s="209">
        <f t="shared" si="0"/>
        <v>0</v>
      </c>
      <c r="H13" s="210">
        <f t="shared" si="0"/>
        <v>0</v>
      </c>
      <c r="I13" s="210">
        <f t="shared" si="0"/>
        <v>0</v>
      </c>
      <c r="J13" s="210">
        <f t="shared" si="0"/>
        <v>0</v>
      </c>
      <c r="K13" s="210">
        <f t="shared" si="0"/>
        <v>0</v>
      </c>
      <c r="L13" s="210">
        <f t="shared" si="0"/>
        <v>0</v>
      </c>
      <c r="M13" s="210">
        <f t="shared" si="0"/>
        <v>0</v>
      </c>
      <c r="N13" s="211">
        <f t="shared" si="1"/>
        <v>0</v>
      </c>
    </row>
    <row r="14" spans="1:14" s="38" customFormat="1" ht="15" thickTop="1">
      <c r="A14" s="341"/>
      <c r="B14" s="190" t="s">
        <v>57</v>
      </c>
      <c r="C14" s="191"/>
      <c r="D14" s="118"/>
      <c r="E14" s="118"/>
      <c r="F14" s="120"/>
      <c r="G14" s="123">
        <f>SUM(G5:G13)</f>
        <v>89200</v>
      </c>
      <c r="H14" s="123">
        <f t="shared" ref="H14:M14" si="4">SUM(H5:H13)</f>
        <v>98800</v>
      </c>
      <c r="I14" s="123">
        <f t="shared" si="4"/>
        <v>89200</v>
      </c>
      <c r="J14" s="123">
        <f t="shared" si="4"/>
        <v>98800</v>
      </c>
      <c r="K14" s="123">
        <f t="shared" si="4"/>
        <v>89200</v>
      </c>
      <c r="L14" s="123">
        <f t="shared" si="4"/>
        <v>98800</v>
      </c>
      <c r="M14" s="123">
        <f t="shared" si="4"/>
        <v>108400</v>
      </c>
      <c r="N14" s="5">
        <f t="shared" si="1"/>
        <v>672400</v>
      </c>
    </row>
    <row r="15" spans="1:14" s="38" customFormat="1" ht="15" thickBot="1">
      <c r="A15" s="341"/>
      <c r="B15" s="194" t="s">
        <v>58</v>
      </c>
      <c r="C15" s="195"/>
      <c r="D15" s="124"/>
      <c r="E15" s="124"/>
      <c r="F15" s="143">
        <v>0.15</v>
      </c>
      <c r="G15" s="6">
        <f>G14*$F$15</f>
        <v>13380</v>
      </c>
      <c r="H15" s="6">
        <f>H14*$F$15</f>
        <v>14820</v>
      </c>
      <c r="I15" s="6">
        <f t="shared" ref="I15:M15" si="5">I14*$F$15</f>
        <v>13380</v>
      </c>
      <c r="J15" s="6">
        <f t="shared" si="5"/>
        <v>14820</v>
      </c>
      <c r="K15" s="6">
        <f t="shared" si="5"/>
        <v>13380</v>
      </c>
      <c r="L15" s="6">
        <f t="shared" si="5"/>
        <v>14820</v>
      </c>
      <c r="M15" s="6">
        <f t="shared" si="5"/>
        <v>16260</v>
      </c>
      <c r="N15" s="7">
        <f>N14*$F$45</f>
        <v>28240.800000000003</v>
      </c>
    </row>
    <row r="16" spans="1:14" s="38" customFormat="1" ht="15" thickTop="1">
      <c r="A16" s="342"/>
      <c r="B16" s="190" t="s">
        <v>59</v>
      </c>
      <c r="C16" s="196"/>
      <c r="D16" s="116"/>
      <c r="E16" s="116"/>
      <c r="F16" s="144"/>
      <c r="G16" s="145">
        <f>G14+G15</f>
        <v>102580</v>
      </c>
      <c r="H16" s="145">
        <f t="shared" ref="H16:M16" si="6">H14+H15</f>
        <v>113620</v>
      </c>
      <c r="I16" s="145">
        <f t="shared" si="6"/>
        <v>102580</v>
      </c>
      <c r="J16" s="145">
        <f t="shared" si="6"/>
        <v>113620</v>
      </c>
      <c r="K16" s="145">
        <f t="shared" si="6"/>
        <v>102580</v>
      </c>
      <c r="L16" s="145">
        <f t="shared" si="6"/>
        <v>113620</v>
      </c>
      <c r="M16" s="145">
        <f t="shared" si="6"/>
        <v>124660</v>
      </c>
      <c r="N16" s="146">
        <f>N14+N15</f>
        <v>700640.8</v>
      </c>
    </row>
    <row r="17" spans="1:14" s="38" customFormat="1" ht="8.25" customHeight="1">
      <c r="A17" s="8"/>
      <c r="B17" s="9"/>
      <c r="C17" s="106"/>
      <c r="D17" s="127"/>
      <c r="E17" s="127"/>
      <c r="F17" s="129"/>
      <c r="G17" s="10"/>
      <c r="H17" s="128"/>
      <c r="I17" s="128"/>
      <c r="J17" s="128"/>
      <c r="K17" s="128"/>
      <c r="L17" s="128"/>
      <c r="M17" s="128"/>
      <c r="N17" s="11"/>
    </row>
    <row r="18" spans="1:14" s="38" customFormat="1" ht="15" hidden="1" customHeight="1">
      <c r="A18" s="340" t="s">
        <v>60</v>
      </c>
      <c r="B18" s="192" t="s">
        <v>61</v>
      </c>
      <c r="C18" s="193"/>
      <c r="D18" s="122"/>
      <c r="E18" s="122">
        <v>1375</v>
      </c>
      <c r="F18" s="105">
        <f t="shared" ref="F18:F19" si="7">E18*8</f>
        <v>11000</v>
      </c>
      <c r="G18" s="12">
        <f t="shared" ref="G18:M20" si="8">$E18*G81</f>
        <v>0</v>
      </c>
      <c r="H18" s="12">
        <f t="shared" si="8"/>
        <v>0</v>
      </c>
      <c r="I18" s="12">
        <f t="shared" si="8"/>
        <v>0</v>
      </c>
      <c r="J18" s="12">
        <f t="shared" si="8"/>
        <v>0</v>
      </c>
      <c r="K18" s="12">
        <f t="shared" si="8"/>
        <v>0</v>
      </c>
      <c r="L18" s="12">
        <f t="shared" si="8"/>
        <v>0</v>
      </c>
      <c r="M18" s="12">
        <f t="shared" si="8"/>
        <v>0</v>
      </c>
      <c r="N18" s="121">
        <f>SUM(G18:M18)</f>
        <v>0</v>
      </c>
    </row>
    <row r="19" spans="1:14" s="38" customFormat="1">
      <c r="A19" s="341"/>
      <c r="B19" s="192" t="s">
        <v>62</v>
      </c>
      <c r="C19" s="193" t="s">
        <v>63</v>
      </c>
      <c r="D19" s="122"/>
      <c r="E19" s="122">
        <v>1500</v>
      </c>
      <c r="F19" s="105">
        <f t="shared" si="7"/>
        <v>12000</v>
      </c>
      <c r="G19" s="12">
        <f t="shared" si="8"/>
        <v>0</v>
      </c>
      <c r="H19" s="12">
        <f t="shared" si="8"/>
        <v>0</v>
      </c>
      <c r="I19" s="12">
        <f t="shared" si="8"/>
        <v>0</v>
      </c>
      <c r="J19" s="12">
        <f t="shared" si="8"/>
        <v>36000</v>
      </c>
      <c r="K19" s="12">
        <f t="shared" si="8"/>
        <v>120000</v>
      </c>
      <c r="L19" s="12">
        <f t="shared" si="8"/>
        <v>60000</v>
      </c>
      <c r="M19" s="12">
        <f t="shared" si="8"/>
        <v>24000</v>
      </c>
      <c r="N19" s="121">
        <f>SUM(G19:M19)</f>
        <v>240000</v>
      </c>
    </row>
    <row r="20" spans="1:14" s="38" customFormat="1" ht="15.75" hidden="1" customHeight="1" thickBot="1">
      <c r="A20" s="341"/>
      <c r="B20" s="194" t="s">
        <v>64</v>
      </c>
      <c r="C20" s="195"/>
      <c r="D20" s="124"/>
      <c r="E20" s="124">
        <v>1650</v>
      </c>
      <c r="F20" s="126">
        <f>E20*8</f>
        <v>13200</v>
      </c>
      <c r="G20" s="124">
        <f t="shared" si="8"/>
        <v>0</v>
      </c>
      <c r="H20" s="6">
        <f t="shared" si="8"/>
        <v>0</v>
      </c>
      <c r="I20" s="6">
        <f t="shared" si="8"/>
        <v>0</v>
      </c>
      <c r="J20" s="6">
        <f t="shared" si="8"/>
        <v>0</v>
      </c>
      <c r="K20" s="6">
        <f t="shared" si="8"/>
        <v>0</v>
      </c>
      <c r="L20" s="6">
        <f t="shared" si="8"/>
        <v>0</v>
      </c>
      <c r="M20" s="147">
        <f t="shared" si="8"/>
        <v>0</v>
      </c>
      <c r="N20" s="7">
        <f>SUM(G20:M20)</f>
        <v>0</v>
      </c>
    </row>
    <row r="21" spans="1:14" s="38" customFormat="1" ht="15" thickBot="1">
      <c r="A21" s="341"/>
      <c r="B21" s="194" t="s">
        <v>42</v>
      </c>
      <c r="C21" s="195"/>
      <c r="D21" s="124"/>
      <c r="E21" s="124"/>
      <c r="F21" s="143">
        <v>4.2000000000000003E-2</v>
      </c>
      <c r="G21" s="6">
        <f>G19*$F$21</f>
        <v>0</v>
      </c>
      <c r="H21" s="6">
        <f t="shared" ref="H21:M21" si="9">H19*$F$21</f>
        <v>0</v>
      </c>
      <c r="I21" s="6">
        <f t="shared" si="9"/>
        <v>0</v>
      </c>
      <c r="J21" s="6">
        <f>J19*$F$21</f>
        <v>1512</v>
      </c>
      <c r="K21" s="6">
        <f t="shared" si="9"/>
        <v>5040</v>
      </c>
      <c r="L21" s="6">
        <f t="shared" si="9"/>
        <v>2520</v>
      </c>
      <c r="M21" s="6">
        <f t="shared" si="9"/>
        <v>1008.0000000000001</v>
      </c>
      <c r="N21" s="7">
        <f>N19*F21</f>
        <v>10080</v>
      </c>
    </row>
    <row r="22" spans="1:14" s="38" customFormat="1" ht="15" thickTop="1">
      <c r="A22" s="342"/>
      <c r="B22" s="190" t="s">
        <v>65</v>
      </c>
      <c r="C22" s="191"/>
      <c r="D22" s="118"/>
      <c r="E22" s="118"/>
      <c r="F22" s="120"/>
      <c r="G22" s="123">
        <f t="shared" ref="G22:I22" si="10">SUM(G19:G21)</f>
        <v>0</v>
      </c>
      <c r="H22" s="123">
        <f t="shared" si="10"/>
        <v>0</v>
      </c>
      <c r="I22" s="123">
        <f t="shared" si="10"/>
        <v>0</v>
      </c>
      <c r="J22" s="123">
        <f>SUM(J19:J21)</f>
        <v>37512</v>
      </c>
      <c r="K22" s="123">
        <f t="shared" ref="K22:M22" si="11">SUM(K19:K21)</f>
        <v>125040</v>
      </c>
      <c r="L22" s="123">
        <f t="shared" si="11"/>
        <v>62520</v>
      </c>
      <c r="M22" s="123">
        <f t="shared" si="11"/>
        <v>25008</v>
      </c>
      <c r="N22" s="121">
        <f>SUM(N19:N21)</f>
        <v>250080</v>
      </c>
    </row>
    <row r="23" spans="1:14" s="38" customFormat="1" ht="8.25" customHeight="1">
      <c r="A23" s="8"/>
      <c r="B23" s="9"/>
      <c r="C23" s="106"/>
      <c r="D23" s="127"/>
      <c r="E23" s="127"/>
      <c r="F23" s="129"/>
      <c r="G23" s="10"/>
      <c r="H23" s="128"/>
      <c r="I23" s="128"/>
      <c r="J23" s="128"/>
      <c r="K23" s="128"/>
      <c r="L23" s="128"/>
      <c r="M23" s="128"/>
      <c r="N23" s="11"/>
    </row>
    <row r="24" spans="1:14" s="17" customFormat="1" ht="15" thickBot="1">
      <c r="A24" s="14" t="s">
        <v>57</v>
      </c>
      <c r="B24" s="15" t="s">
        <v>16</v>
      </c>
      <c r="C24" s="107"/>
      <c r="D24" s="131"/>
      <c r="E24" s="131"/>
      <c r="F24" s="132" t="s">
        <v>66</v>
      </c>
      <c r="G24" s="16">
        <f t="shared" ref="G24:N24" si="12">G22+G16</f>
        <v>102580</v>
      </c>
      <c r="H24" s="16">
        <f t="shared" si="12"/>
        <v>113620</v>
      </c>
      <c r="I24" s="16">
        <f t="shared" si="12"/>
        <v>102580</v>
      </c>
      <c r="J24" s="16">
        <f t="shared" si="12"/>
        <v>151132</v>
      </c>
      <c r="K24" s="16">
        <f t="shared" si="12"/>
        <v>227620</v>
      </c>
      <c r="L24" s="16">
        <f t="shared" si="12"/>
        <v>176140</v>
      </c>
      <c r="M24" s="16">
        <f t="shared" si="12"/>
        <v>149668</v>
      </c>
      <c r="N24" s="18">
        <f t="shared" si="12"/>
        <v>950720.8</v>
      </c>
    </row>
    <row r="25" spans="1:14" s="17" customFormat="1" hidden="1">
      <c r="A25" s="19"/>
      <c r="B25" s="20"/>
      <c r="C25" s="20"/>
      <c r="D25" s="21"/>
      <c r="E25" s="21"/>
      <c r="F25" s="21"/>
      <c r="G25" s="338">
        <f>SUM(G24:H24)</f>
        <v>216200</v>
      </c>
      <c r="H25" s="338"/>
      <c r="I25" s="339">
        <f>SUM(I24:M24)</f>
        <v>807140</v>
      </c>
      <c r="J25" s="339"/>
      <c r="K25" s="339"/>
      <c r="L25" s="339"/>
      <c r="M25" s="339"/>
      <c r="N25" s="22"/>
    </row>
    <row r="26" spans="1:14" s="38" customFormat="1" ht="15" thickBot="1">
      <c r="B26" s="23"/>
      <c r="C26" s="23"/>
      <c r="F26" s="24"/>
      <c r="G26" s="24"/>
      <c r="H26" s="24"/>
      <c r="I26" s="24"/>
      <c r="J26" s="24"/>
      <c r="K26" s="24"/>
      <c r="L26" s="24"/>
      <c r="N26" s="1"/>
    </row>
    <row r="27" spans="1:14" s="38" customFormat="1" ht="26.25" customHeight="1">
      <c r="A27" s="350"/>
      <c r="B27" s="352" t="s">
        <v>67</v>
      </c>
      <c r="C27" s="354" t="s">
        <v>44</v>
      </c>
      <c r="D27" s="356" t="s">
        <v>45</v>
      </c>
      <c r="E27" s="356" t="s">
        <v>46</v>
      </c>
      <c r="F27" s="358" t="s">
        <v>47</v>
      </c>
      <c r="G27" s="343">
        <v>43405</v>
      </c>
      <c r="H27" s="343">
        <v>43435</v>
      </c>
      <c r="I27" s="343">
        <v>43466</v>
      </c>
      <c r="J27" s="343">
        <v>43497</v>
      </c>
      <c r="K27" s="343">
        <v>43525</v>
      </c>
      <c r="L27" s="343">
        <v>43556</v>
      </c>
      <c r="M27" s="345">
        <v>43586</v>
      </c>
      <c r="N27" s="347" t="s">
        <v>48</v>
      </c>
    </row>
    <row r="28" spans="1:14" s="38" customFormat="1" ht="26.25" customHeight="1" thickBot="1">
      <c r="A28" s="351"/>
      <c r="B28" s="353"/>
      <c r="C28" s="355"/>
      <c r="D28" s="357"/>
      <c r="E28" s="357"/>
      <c r="F28" s="359"/>
      <c r="G28" s="344"/>
      <c r="H28" s="344"/>
      <c r="I28" s="344"/>
      <c r="J28" s="344"/>
      <c r="K28" s="344"/>
      <c r="L28" s="344"/>
      <c r="M28" s="346"/>
      <c r="N28" s="348"/>
    </row>
    <row r="29" spans="1:14" s="38" customFormat="1" ht="15.75" hidden="1" customHeight="1" thickTop="1">
      <c r="A29" s="349" t="s">
        <v>49</v>
      </c>
      <c r="B29" s="190" t="s">
        <v>40</v>
      </c>
      <c r="C29" s="191" t="s">
        <v>68</v>
      </c>
      <c r="D29" s="118">
        <v>0</v>
      </c>
      <c r="E29" s="118">
        <v>1750</v>
      </c>
      <c r="F29" s="120">
        <f>E29*8</f>
        <v>14000</v>
      </c>
      <c r="G29" s="201">
        <f t="shared" ref="G29:M37" si="13">$E29*G87</f>
        <v>0</v>
      </c>
      <c r="H29" s="202">
        <f t="shared" si="13"/>
        <v>0</v>
      </c>
      <c r="I29" s="202">
        <f t="shared" si="13"/>
        <v>0</v>
      </c>
      <c r="J29" s="202">
        <f t="shared" si="13"/>
        <v>0</v>
      </c>
      <c r="K29" s="202">
        <f t="shared" si="13"/>
        <v>0</v>
      </c>
      <c r="L29" s="202">
        <f t="shared" si="13"/>
        <v>0</v>
      </c>
      <c r="M29" s="202">
        <f t="shared" si="13"/>
        <v>0</v>
      </c>
      <c r="N29" s="121">
        <f t="shared" ref="N29:N38" si="14">SUM(G29:M29)</f>
        <v>0</v>
      </c>
    </row>
    <row r="30" spans="1:14" s="38" customFormat="1" ht="15" hidden="1" customHeight="1">
      <c r="A30" s="341"/>
      <c r="B30" s="192" t="s">
        <v>50</v>
      </c>
      <c r="C30" s="193" t="s">
        <v>69</v>
      </c>
      <c r="D30" s="122">
        <v>0</v>
      </c>
      <c r="E30" s="122">
        <v>1700</v>
      </c>
      <c r="F30" s="105">
        <f t="shared" ref="F30" si="15">E30*8</f>
        <v>13600</v>
      </c>
      <c r="G30" s="203">
        <f t="shared" si="13"/>
        <v>0</v>
      </c>
      <c r="H30" s="203">
        <f t="shared" si="13"/>
        <v>0</v>
      </c>
      <c r="I30" s="203">
        <f t="shared" si="13"/>
        <v>0</v>
      </c>
      <c r="J30" s="203">
        <f t="shared" si="13"/>
        <v>0</v>
      </c>
      <c r="K30" s="203">
        <f t="shared" si="13"/>
        <v>0</v>
      </c>
      <c r="L30" s="203">
        <f t="shared" si="13"/>
        <v>0</v>
      </c>
      <c r="M30" s="203">
        <f t="shared" si="13"/>
        <v>0</v>
      </c>
      <c r="N30" s="121">
        <f t="shared" si="14"/>
        <v>0</v>
      </c>
    </row>
    <row r="31" spans="1:14" s="38" customFormat="1" ht="15" thickTop="1">
      <c r="A31" s="341"/>
      <c r="B31" s="192" t="s">
        <v>51</v>
      </c>
      <c r="C31" s="193" t="s">
        <v>52</v>
      </c>
      <c r="D31" s="122">
        <v>1750</v>
      </c>
      <c r="E31" s="122">
        <v>1750</v>
      </c>
      <c r="F31" s="105">
        <f>E31*8</f>
        <v>14000</v>
      </c>
      <c r="G31" s="204">
        <f t="shared" si="13"/>
        <v>81725</v>
      </c>
      <c r="H31" s="203">
        <f t="shared" si="13"/>
        <v>0</v>
      </c>
      <c r="I31" s="203">
        <f>$E31*I89</f>
        <v>7875</v>
      </c>
      <c r="J31" s="203">
        <f>$E31*J89</f>
        <v>42437.5</v>
      </c>
      <c r="K31" s="203">
        <f t="shared" si="13"/>
        <v>15312.5</v>
      </c>
      <c r="L31" s="203">
        <f t="shared" si="13"/>
        <v>0</v>
      </c>
      <c r="M31" s="203">
        <f t="shared" si="13"/>
        <v>0</v>
      </c>
      <c r="N31" s="121">
        <f t="shared" si="14"/>
        <v>147350</v>
      </c>
    </row>
    <row r="32" spans="1:14" s="38" customFormat="1" ht="15" hidden="1" customHeight="1">
      <c r="A32" s="341"/>
      <c r="B32" s="192" t="s">
        <v>53</v>
      </c>
      <c r="C32" s="140" t="s">
        <v>70</v>
      </c>
      <c r="D32" s="122">
        <v>0</v>
      </c>
      <c r="E32" s="122">
        <v>1700</v>
      </c>
      <c r="F32" s="105">
        <f t="shared" ref="F32:F36" si="16">E32*8</f>
        <v>13600</v>
      </c>
      <c r="G32" s="204">
        <f t="shared" si="13"/>
        <v>0</v>
      </c>
      <c r="H32" s="203">
        <f t="shared" si="13"/>
        <v>0</v>
      </c>
      <c r="I32" s="203">
        <f t="shared" si="13"/>
        <v>0</v>
      </c>
      <c r="J32" s="203">
        <f t="shared" si="13"/>
        <v>0</v>
      </c>
      <c r="K32" s="203">
        <f t="shared" si="13"/>
        <v>0</v>
      </c>
      <c r="L32" s="203">
        <f t="shared" si="13"/>
        <v>0</v>
      </c>
      <c r="M32" s="203">
        <f t="shared" si="13"/>
        <v>0</v>
      </c>
      <c r="N32" s="121">
        <f t="shared" si="14"/>
        <v>0</v>
      </c>
    </row>
    <row r="33" spans="1:14" s="38" customFormat="1" ht="15" hidden="1" customHeight="1">
      <c r="A33" s="341"/>
      <c r="B33" s="192" t="s">
        <v>50</v>
      </c>
      <c r="C33" s="140" t="s">
        <v>37</v>
      </c>
      <c r="D33" s="122">
        <v>0</v>
      </c>
      <c r="E33" s="122">
        <v>1700</v>
      </c>
      <c r="F33" s="105">
        <f t="shared" si="16"/>
        <v>13600</v>
      </c>
      <c r="G33" s="204">
        <f t="shared" si="13"/>
        <v>0</v>
      </c>
      <c r="H33" s="203">
        <f t="shared" si="13"/>
        <v>0</v>
      </c>
      <c r="I33" s="203">
        <f t="shared" si="13"/>
        <v>0</v>
      </c>
      <c r="J33" s="203">
        <f t="shared" si="13"/>
        <v>0</v>
      </c>
      <c r="K33" s="203">
        <f t="shared" si="13"/>
        <v>0</v>
      </c>
      <c r="L33" s="203">
        <f t="shared" si="13"/>
        <v>0</v>
      </c>
      <c r="M33" s="203">
        <f t="shared" si="13"/>
        <v>0</v>
      </c>
      <c r="N33" s="121">
        <f t="shared" si="14"/>
        <v>0</v>
      </c>
    </row>
    <row r="34" spans="1:14" s="38" customFormat="1" ht="15" hidden="1" customHeight="1">
      <c r="A34" s="341"/>
      <c r="B34" s="192" t="s">
        <v>50</v>
      </c>
      <c r="C34" s="140" t="s">
        <v>37</v>
      </c>
      <c r="D34" s="122">
        <v>0</v>
      </c>
      <c r="E34" s="122">
        <v>1700</v>
      </c>
      <c r="F34" s="105">
        <f t="shared" si="16"/>
        <v>13600</v>
      </c>
      <c r="G34" s="204">
        <f t="shared" si="13"/>
        <v>0</v>
      </c>
      <c r="H34" s="203">
        <f t="shared" si="13"/>
        <v>0</v>
      </c>
      <c r="I34" s="203">
        <f t="shared" si="13"/>
        <v>0</v>
      </c>
      <c r="J34" s="203">
        <f t="shared" si="13"/>
        <v>0</v>
      </c>
      <c r="K34" s="203">
        <f t="shared" si="13"/>
        <v>0</v>
      </c>
      <c r="L34" s="203">
        <f t="shared" si="13"/>
        <v>0</v>
      </c>
      <c r="M34" s="203">
        <f t="shared" si="13"/>
        <v>0</v>
      </c>
      <c r="N34" s="121">
        <f t="shared" si="14"/>
        <v>0</v>
      </c>
    </row>
    <row r="35" spans="1:14" s="38" customFormat="1" ht="15" hidden="1" customHeight="1">
      <c r="A35" s="341"/>
      <c r="B35" s="192" t="s">
        <v>54</v>
      </c>
      <c r="C35" s="140" t="s">
        <v>37</v>
      </c>
      <c r="D35" s="122">
        <v>0</v>
      </c>
      <c r="E35" s="122">
        <v>1500</v>
      </c>
      <c r="F35" s="105">
        <f t="shared" si="16"/>
        <v>12000</v>
      </c>
      <c r="G35" s="204">
        <f t="shared" si="13"/>
        <v>0</v>
      </c>
      <c r="H35" s="203">
        <f t="shared" si="13"/>
        <v>0</v>
      </c>
      <c r="I35" s="203">
        <f t="shared" si="13"/>
        <v>0</v>
      </c>
      <c r="J35" s="203">
        <f t="shared" si="13"/>
        <v>0</v>
      </c>
      <c r="K35" s="203">
        <f t="shared" si="13"/>
        <v>0</v>
      </c>
      <c r="L35" s="203">
        <f t="shared" si="13"/>
        <v>0</v>
      </c>
      <c r="M35" s="203">
        <f t="shared" si="13"/>
        <v>0</v>
      </c>
      <c r="N35" s="121">
        <f t="shared" si="14"/>
        <v>0</v>
      </c>
    </row>
    <row r="36" spans="1:14" s="38" customFormat="1" ht="15" thickBot="1">
      <c r="A36" s="341"/>
      <c r="B36" s="194" t="s">
        <v>54</v>
      </c>
      <c r="C36" s="195" t="s">
        <v>56</v>
      </c>
      <c r="D36" s="124">
        <v>1200</v>
      </c>
      <c r="E36" s="124">
        <v>1200</v>
      </c>
      <c r="F36" s="126">
        <f t="shared" si="16"/>
        <v>9600</v>
      </c>
      <c r="G36" s="205">
        <f t="shared" si="13"/>
        <v>0</v>
      </c>
      <c r="H36" s="206">
        <f t="shared" si="13"/>
        <v>0</v>
      </c>
      <c r="I36" s="206">
        <f t="shared" si="13"/>
        <v>0</v>
      </c>
      <c r="J36" s="206">
        <f t="shared" si="13"/>
        <v>0</v>
      </c>
      <c r="K36" s="206">
        <f t="shared" si="13"/>
        <v>0</v>
      </c>
      <c r="L36" s="206">
        <f t="shared" si="13"/>
        <v>0</v>
      </c>
      <c r="M36" s="206">
        <f t="shared" si="13"/>
        <v>0</v>
      </c>
      <c r="N36" s="7">
        <f t="shared" si="14"/>
        <v>0</v>
      </c>
    </row>
    <row r="37" spans="1:14" s="38" customFormat="1" ht="15.75" hidden="1" customHeight="1" thickBot="1">
      <c r="A37" s="341"/>
      <c r="B37" s="198" t="s">
        <v>41</v>
      </c>
      <c r="C37" s="197" t="s">
        <v>71</v>
      </c>
      <c r="D37" s="207">
        <v>0</v>
      </c>
      <c r="E37" s="207">
        <v>1125</v>
      </c>
      <c r="F37" s="208">
        <f>8*E37</f>
        <v>9000</v>
      </c>
      <c r="G37" s="212">
        <f t="shared" si="13"/>
        <v>0</v>
      </c>
      <c r="H37" s="213">
        <f t="shared" si="13"/>
        <v>0</v>
      </c>
      <c r="I37" s="213">
        <f t="shared" si="13"/>
        <v>0</v>
      </c>
      <c r="J37" s="213">
        <f t="shared" si="13"/>
        <v>0</v>
      </c>
      <c r="K37" s="213">
        <f t="shared" si="13"/>
        <v>0</v>
      </c>
      <c r="L37" s="213">
        <f t="shared" si="13"/>
        <v>0</v>
      </c>
      <c r="M37" s="213">
        <f t="shared" si="13"/>
        <v>0</v>
      </c>
      <c r="N37" s="211">
        <f t="shared" si="14"/>
        <v>0</v>
      </c>
    </row>
    <row r="38" spans="1:14" s="38" customFormat="1" ht="15" thickTop="1">
      <c r="A38" s="341"/>
      <c r="B38" s="190" t="s">
        <v>59</v>
      </c>
      <c r="C38" s="191"/>
      <c r="D38" s="118"/>
      <c r="E38" s="118"/>
      <c r="F38" s="120"/>
      <c r="G38" s="123">
        <f t="shared" ref="G38:M38" si="17">SUM(G29:G37)</f>
        <v>81725</v>
      </c>
      <c r="H38" s="119">
        <f t="shared" si="17"/>
        <v>0</v>
      </c>
      <c r="I38" s="119">
        <f t="shared" si="17"/>
        <v>7875</v>
      </c>
      <c r="J38" s="119">
        <f t="shared" si="17"/>
        <v>42437.5</v>
      </c>
      <c r="K38" s="119">
        <f t="shared" si="17"/>
        <v>15312.5</v>
      </c>
      <c r="L38" s="119">
        <f t="shared" si="17"/>
        <v>0</v>
      </c>
      <c r="M38" s="119">
        <f t="shared" si="17"/>
        <v>0</v>
      </c>
      <c r="N38" s="5">
        <f t="shared" si="14"/>
        <v>147350</v>
      </c>
    </row>
    <row r="39" spans="1:14" s="38" customFormat="1" ht="15" thickBot="1">
      <c r="A39" s="342"/>
      <c r="B39" s="194" t="s">
        <v>58</v>
      </c>
      <c r="C39" s="195"/>
      <c r="D39" s="124"/>
      <c r="E39" s="124"/>
      <c r="F39" s="143">
        <v>0.15</v>
      </c>
      <c r="G39" s="6">
        <f>G38*$F$39</f>
        <v>12258.75</v>
      </c>
      <c r="H39" s="6">
        <f t="shared" ref="H39:M39" si="18">H38*$F$39</f>
        <v>0</v>
      </c>
      <c r="I39" s="6">
        <f t="shared" si="18"/>
        <v>1181.25</v>
      </c>
      <c r="J39" s="6">
        <f t="shared" si="18"/>
        <v>6365.625</v>
      </c>
      <c r="K39" s="6">
        <f t="shared" si="18"/>
        <v>2296.875</v>
      </c>
      <c r="L39" s="6">
        <f t="shared" si="18"/>
        <v>0</v>
      </c>
      <c r="M39" s="6">
        <f t="shared" si="18"/>
        <v>0</v>
      </c>
      <c r="N39" s="7">
        <f>N38*$F$39</f>
        <v>22102.5</v>
      </c>
    </row>
    <row r="40" spans="1:14" s="38" customFormat="1" ht="15" thickTop="1">
      <c r="A40" s="199"/>
      <c r="B40" s="190" t="s">
        <v>72</v>
      </c>
      <c r="C40" s="196"/>
      <c r="D40" s="116"/>
      <c r="E40" s="116"/>
      <c r="F40" s="144"/>
      <c r="G40" s="145">
        <f>G38+G39</f>
        <v>93983.75</v>
      </c>
      <c r="H40" s="145">
        <f t="shared" ref="H40:N40" si="19">H38+H39</f>
        <v>0</v>
      </c>
      <c r="I40" s="145">
        <f t="shared" ref="I40:K40" si="20">I38+I39</f>
        <v>9056.25</v>
      </c>
      <c r="J40" s="145">
        <f t="shared" si="20"/>
        <v>48803.125</v>
      </c>
      <c r="K40" s="145">
        <f t="shared" si="20"/>
        <v>17609.375</v>
      </c>
      <c r="L40" s="145">
        <f t="shared" si="19"/>
        <v>0</v>
      </c>
      <c r="M40" s="145">
        <f t="shared" si="19"/>
        <v>0</v>
      </c>
      <c r="N40" s="214">
        <f t="shared" si="19"/>
        <v>169452.5</v>
      </c>
    </row>
    <row r="41" spans="1:14" s="38" customFormat="1" ht="8.25" customHeight="1">
      <c r="A41" s="8"/>
      <c r="B41" s="9"/>
      <c r="C41" s="106"/>
      <c r="D41" s="127"/>
      <c r="E41" s="127"/>
      <c r="F41" s="129"/>
      <c r="G41" s="10"/>
      <c r="H41" s="128"/>
      <c r="I41" s="128"/>
      <c r="J41" s="128"/>
      <c r="K41" s="128"/>
      <c r="L41" s="128"/>
      <c r="M41" s="128"/>
      <c r="N41" s="11"/>
    </row>
    <row r="42" spans="1:14" s="38" customFormat="1" ht="15" hidden="1" customHeight="1">
      <c r="A42" s="340" t="s">
        <v>60</v>
      </c>
      <c r="B42" s="192" t="s">
        <v>61</v>
      </c>
      <c r="C42" s="193" t="s">
        <v>73</v>
      </c>
      <c r="D42" s="122"/>
      <c r="E42" s="122">
        <v>1375</v>
      </c>
      <c r="F42" s="105">
        <f t="shared" ref="F42:F43" si="21">E42*8</f>
        <v>11000</v>
      </c>
      <c r="G42" s="12"/>
      <c r="H42" s="101"/>
      <c r="I42" s="101"/>
      <c r="J42" s="101"/>
      <c r="K42" s="101"/>
      <c r="L42" s="101"/>
      <c r="M42" s="101"/>
      <c r="N42" s="121">
        <f>SUM(G42:M42)</f>
        <v>0</v>
      </c>
    </row>
    <row r="43" spans="1:14" s="38" customFormat="1">
      <c r="A43" s="341"/>
      <c r="B43" s="192" t="s">
        <v>62</v>
      </c>
      <c r="C43" s="193" t="s">
        <v>63</v>
      </c>
      <c r="D43" s="122"/>
      <c r="E43" s="122">
        <v>1500</v>
      </c>
      <c r="F43" s="105">
        <f t="shared" si="21"/>
        <v>12000</v>
      </c>
      <c r="G43" s="12"/>
      <c r="H43" s="101"/>
      <c r="I43" s="101"/>
      <c r="J43" s="101"/>
      <c r="K43" s="101"/>
      <c r="L43" s="101"/>
      <c r="M43" s="101"/>
      <c r="N43" s="121">
        <f>SUM(G43:M43)</f>
        <v>0</v>
      </c>
    </row>
    <row r="44" spans="1:14" s="38" customFormat="1" ht="15.75" hidden="1" customHeight="1" thickBot="1">
      <c r="A44" s="341"/>
      <c r="B44" s="194" t="s">
        <v>64</v>
      </c>
      <c r="C44" s="195" t="s">
        <v>74</v>
      </c>
      <c r="D44" s="124"/>
      <c r="E44" s="124">
        <v>1650</v>
      </c>
      <c r="F44" s="126">
        <f>E44*8</f>
        <v>13200</v>
      </c>
      <c r="G44" s="6"/>
      <c r="H44" s="125"/>
      <c r="I44" s="125"/>
      <c r="J44" s="125"/>
      <c r="K44" s="125"/>
      <c r="L44" s="125"/>
      <c r="M44" s="125"/>
      <c r="N44" s="7">
        <f>SUM(G44:M44)</f>
        <v>0</v>
      </c>
    </row>
    <row r="45" spans="1:14" s="38" customFormat="1" ht="15" thickBot="1">
      <c r="A45" s="341"/>
      <c r="B45" s="194" t="s">
        <v>42</v>
      </c>
      <c r="C45" s="195"/>
      <c r="D45" s="124"/>
      <c r="E45" s="124"/>
      <c r="F45" s="143">
        <v>4.2000000000000003E-2</v>
      </c>
      <c r="G45" s="6">
        <f>G43*$F$45</f>
        <v>0</v>
      </c>
      <c r="H45" s="6">
        <f t="shared" ref="H45:M45" si="22">H43*$F$45</f>
        <v>0</v>
      </c>
      <c r="I45" s="6">
        <f t="shared" si="22"/>
        <v>0</v>
      </c>
      <c r="J45" s="6">
        <f t="shared" si="22"/>
        <v>0</v>
      </c>
      <c r="K45" s="6">
        <f t="shared" si="22"/>
        <v>0</v>
      </c>
      <c r="L45" s="6">
        <f t="shared" si="22"/>
        <v>0</v>
      </c>
      <c r="M45" s="6">
        <f t="shared" si="22"/>
        <v>0</v>
      </c>
      <c r="N45" s="7">
        <f>SUM(G45:M45)</f>
        <v>0</v>
      </c>
    </row>
    <row r="46" spans="1:14" s="38" customFormat="1" ht="15" thickTop="1">
      <c r="A46" s="342"/>
      <c r="B46" s="190" t="s">
        <v>65</v>
      </c>
      <c r="C46" s="191"/>
      <c r="D46" s="118"/>
      <c r="E46" s="118"/>
      <c r="F46" s="120"/>
      <c r="G46" s="123">
        <f t="shared" ref="G46" si="23">SUM(G43:G45)</f>
        <v>0</v>
      </c>
      <c r="H46" s="123">
        <f t="shared" ref="H46" si="24">SUM(H43:H45)</f>
        <v>0</v>
      </c>
      <c r="I46" s="123">
        <f t="shared" ref="I46" si="25">SUM(I43:I45)</f>
        <v>0</v>
      </c>
      <c r="J46" s="123">
        <f t="shared" ref="J46" si="26">SUM(J43:J45)</f>
        <v>0</v>
      </c>
      <c r="K46" s="123">
        <f t="shared" ref="K46" si="27">SUM(K43:K45)</f>
        <v>0</v>
      </c>
      <c r="L46" s="123">
        <f t="shared" ref="L46" si="28">SUM(L43:L45)</f>
        <v>0</v>
      </c>
      <c r="M46" s="123">
        <f t="shared" ref="M46:N46" si="29">SUM(M43:M45)</f>
        <v>0</v>
      </c>
      <c r="N46" s="13">
        <f t="shared" si="29"/>
        <v>0</v>
      </c>
    </row>
    <row r="47" spans="1:14" s="38" customFormat="1" ht="8.25" customHeight="1">
      <c r="A47" s="8"/>
      <c r="B47" s="9"/>
      <c r="C47" s="106"/>
      <c r="D47" s="127"/>
      <c r="E47" s="127"/>
      <c r="F47" s="129"/>
      <c r="G47" s="10"/>
      <c r="H47" s="128"/>
      <c r="I47" s="128"/>
      <c r="J47" s="128"/>
      <c r="K47" s="128"/>
      <c r="L47" s="128"/>
      <c r="M47" s="128"/>
      <c r="N47" s="11"/>
    </row>
    <row r="48" spans="1:14" s="17" customFormat="1" ht="15" thickBot="1">
      <c r="A48" s="25" t="s">
        <v>57</v>
      </c>
      <c r="B48" s="26" t="s">
        <v>75</v>
      </c>
      <c r="C48" s="27"/>
      <c r="D48" s="28"/>
      <c r="E48" s="28"/>
      <c r="F48" s="29" t="s">
        <v>66</v>
      </c>
      <c r="G48" s="16">
        <f t="shared" ref="G48:N48" si="30">G46+G40</f>
        <v>93983.75</v>
      </c>
      <c r="H48" s="16">
        <f t="shared" si="30"/>
        <v>0</v>
      </c>
      <c r="I48" s="16">
        <f t="shared" si="30"/>
        <v>9056.25</v>
      </c>
      <c r="J48" s="16">
        <f t="shared" si="30"/>
        <v>48803.125</v>
      </c>
      <c r="K48" s="16">
        <f t="shared" si="30"/>
        <v>17609.375</v>
      </c>
      <c r="L48" s="16">
        <f t="shared" si="30"/>
        <v>0</v>
      </c>
      <c r="M48" s="16">
        <f t="shared" si="30"/>
        <v>0</v>
      </c>
      <c r="N48" s="18">
        <f t="shared" si="30"/>
        <v>169452.5</v>
      </c>
    </row>
    <row r="49" spans="1:14" s="17" customFormat="1">
      <c r="A49" s="30"/>
      <c r="B49" s="31"/>
      <c r="C49" s="31"/>
      <c r="D49" s="32"/>
      <c r="E49" s="32"/>
      <c r="F49" s="32"/>
      <c r="G49" s="338">
        <f>SUM(G48:H48)</f>
        <v>93983.75</v>
      </c>
      <c r="H49" s="338"/>
      <c r="I49" s="339">
        <f>SUM(I48:M48)</f>
        <v>75468.75</v>
      </c>
      <c r="J49" s="339"/>
      <c r="K49" s="339"/>
      <c r="L49" s="339"/>
      <c r="M49" s="339"/>
      <c r="N49" s="22">
        <f>N24-N48</f>
        <v>781268.3</v>
      </c>
    </row>
    <row r="50" spans="1:14" s="17" customFormat="1">
      <c r="A50" s="19"/>
      <c r="B50" s="20"/>
      <c r="C50" s="20"/>
      <c r="D50" s="21"/>
      <c r="E50" s="21"/>
      <c r="F50" s="21"/>
      <c r="G50" s="21"/>
      <c r="H50" s="21"/>
      <c r="I50" s="21"/>
      <c r="J50" s="21"/>
      <c r="K50" s="21"/>
      <c r="L50" s="21"/>
      <c r="M50" s="21"/>
    </row>
    <row r="51" spans="1:14" s="17" customFormat="1">
      <c r="A51" s="33"/>
      <c r="B51" s="34" t="s">
        <v>76</v>
      </c>
      <c r="C51" s="35"/>
      <c r="D51" s="36"/>
      <c r="E51" s="36"/>
      <c r="F51" s="36"/>
      <c r="G51" s="39">
        <f t="shared" ref="G51:M51" si="31">G48-G24</f>
        <v>-8596.25</v>
      </c>
      <c r="H51" s="39">
        <f t="shared" si="31"/>
        <v>-113620</v>
      </c>
      <c r="I51" s="39">
        <f t="shared" si="31"/>
        <v>-93523.75</v>
      </c>
      <c r="J51" s="39">
        <f t="shared" si="31"/>
        <v>-102328.875</v>
      </c>
      <c r="K51" s="39">
        <f t="shared" si="31"/>
        <v>-210010.625</v>
      </c>
      <c r="L51" s="39">
        <f t="shared" si="31"/>
        <v>-176140</v>
      </c>
      <c r="M51" s="39">
        <f t="shared" si="31"/>
        <v>-149668</v>
      </c>
      <c r="N51" s="39">
        <f>(G51+H51+I51+J51+K51+L51+M51+N24)</f>
        <v>96833.300000000047</v>
      </c>
    </row>
    <row r="52" spans="1:14" s="38" customFormat="1" ht="15" thickBot="1">
      <c r="F52" s="24"/>
      <c r="G52" s="24"/>
      <c r="H52" s="24"/>
      <c r="I52" s="24"/>
      <c r="J52" s="24"/>
      <c r="K52" s="24"/>
      <c r="L52" s="24"/>
    </row>
    <row r="53" spans="1:14" s="38" customFormat="1" ht="15" thickBot="1">
      <c r="A53" s="135"/>
      <c r="B53" s="148" t="s">
        <v>77</v>
      </c>
      <c r="C53" s="113"/>
      <c r="D53" s="136"/>
      <c r="E53" s="149"/>
      <c r="F53" s="200"/>
      <c r="G53" s="336" t="s">
        <v>78</v>
      </c>
      <c r="H53" s="336"/>
      <c r="I53" s="336"/>
      <c r="J53" s="336"/>
      <c r="K53" s="336"/>
      <c r="L53" s="336"/>
      <c r="M53" s="336"/>
      <c r="N53" s="137" t="s">
        <v>48</v>
      </c>
    </row>
    <row r="54" spans="1:14" s="38" customFormat="1" hidden="1">
      <c r="A54" s="330" t="s">
        <v>49</v>
      </c>
      <c r="B54" s="150" t="s">
        <v>40</v>
      </c>
      <c r="C54" s="151"/>
      <c r="D54" s="152"/>
      <c r="E54" s="152">
        <v>1750</v>
      </c>
      <c r="F54" s="153">
        <f>E54*8</f>
        <v>14000</v>
      </c>
      <c r="G54" s="152"/>
      <c r="H54" s="154"/>
      <c r="I54" s="154"/>
      <c r="J54" s="154"/>
      <c r="K54" s="154"/>
      <c r="L54" s="154"/>
      <c r="M54" s="154"/>
      <c r="N54" s="155">
        <f t="shared" ref="N54:N62" si="32">SUM(G54:M54)</f>
        <v>0</v>
      </c>
    </row>
    <row r="55" spans="1:14" s="38" customFormat="1" hidden="1">
      <c r="A55" s="331"/>
      <c r="B55" s="156" t="s">
        <v>50</v>
      </c>
      <c r="C55" s="193"/>
      <c r="D55" s="122"/>
      <c r="E55" s="122">
        <v>1700</v>
      </c>
      <c r="F55" s="105">
        <f t="shared" ref="F55" si="33">E55*8</f>
        <v>13600</v>
      </c>
      <c r="G55" s="118"/>
      <c r="H55" s="119"/>
      <c r="I55" s="119"/>
      <c r="J55" s="119"/>
      <c r="K55" s="119"/>
      <c r="L55" s="119"/>
      <c r="M55" s="119"/>
      <c r="N55" s="5">
        <f t="shared" si="32"/>
        <v>0</v>
      </c>
    </row>
    <row r="56" spans="1:14" s="38" customFormat="1">
      <c r="A56" s="331"/>
      <c r="B56" s="156" t="s">
        <v>51</v>
      </c>
      <c r="C56" s="193" t="s">
        <v>52</v>
      </c>
      <c r="D56" s="122"/>
      <c r="E56" s="122">
        <v>1750</v>
      </c>
      <c r="F56" s="105">
        <f>E56*8</f>
        <v>14000</v>
      </c>
      <c r="G56" s="122">
        <v>5</v>
      </c>
      <c r="H56" s="101">
        <v>5</v>
      </c>
      <c r="I56" s="101">
        <v>5</v>
      </c>
      <c r="J56" s="101">
        <v>5</v>
      </c>
      <c r="K56" s="101">
        <v>5</v>
      </c>
      <c r="L56" s="101">
        <v>5</v>
      </c>
      <c r="M56" s="101">
        <v>5</v>
      </c>
      <c r="N56" s="229">
        <f t="shared" si="32"/>
        <v>35</v>
      </c>
    </row>
    <row r="57" spans="1:14" s="38" customFormat="1" hidden="1">
      <c r="A57" s="331"/>
      <c r="B57" s="156" t="s">
        <v>53</v>
      </c>
      <c r="C57" s="140"/>
      <c r="D57" s="122"/>
      <c r="E57" s="122">
        <v>1700</v>
      </c>
      <c r="F57" s="105">
        <f t="shared" ref="F57:F60" si="34">E57*8</f>
        <v>13600</v>
      </c>
      <c r="G57" s="118"/>
      <c r="H57" s="119"/>
      <c r="I57" s="119"/>
      <c r="J57" s="119"/>
      <c r="K57" s="119"/>
      <c r="L57" s="119"/>
      <c r="M57" s="119"/>
      <c r="N57" s="5">
        <f t="shared" si="32"/>
        <v>0</v>
      </c>
    </row>
    <row r="58" spans="1:14" s="38" customFormat="1" hidden="1">
      <c r="A58" s="331"/>
      <c r="B58" s="156" t="s">
        <v>50</v>
      </c>
      <c r="C58" s="140"/>
      <c r="D58" s="122"/>
      <c r="E58" s="122">
        <v>1700</v>
      </c>
      <c r="F58" s="105">
        <f t="shared" si="34"/>
        <v>13600</v>
      </c>
      <c r="G58" s="118"/>
      <c r="H58" s="119"/>
      <c r="I58" s="119"/>
      <c r="J58" s="119"/>
      <c r="K58" s="119"/>
      <c r="L58" s="119"/>
      <c r="M58" s="119"/>
      <c r="N58" s="5">
        <f t="shared" si="32"/>
        <v>0</v>
      </c>
    </row>
    <row r="59" spans="1:14" s="38" customFormat="1" hidden="1">
      <c r="A59" s="331"/>
      <c r="B59" s="156" t="s">
        <v>50</v>
      </c>
      <c r="C59" s="140"/>
      <c r="D59" s="122"/>
      <c r="E59" s="122">
        <v>1700</v>
      </c>
      <c r="F59" s="105">
        <f t="shared" si="34"/>
        <v>13600</v>
      </c>
      <c r="G59" s="118"/>
      <c r="H59" s="119"/>
      <c r="I59" s="119"/>
      <c r="J59" s="119"/>
      <c r="K59" s="119"/>
      <c r="L59" s="119"/>
      <c r="M59" s="119"/>
      <c r="N59" s="5">
        <f t="shared" si="32"/>
        <v>0</v>
      </c>
    </row>
    <row r="60" spans="1:14" s="38" customFormat="1" hidden="1">
      <c r="A60" s="331"/>
      <c r="B60" s="156" t="s">
        <v>54</v>
      </c>
      <c r="C60" s="140"/>
      <c r="D60" s="122"/>
      <c r="E60" s="122">
        <v>1500</v>
      </c>
      <c r="F60" s="105">
        <f t="shared" si="34"/>
        <v>12000</v>
      </c>
      <c r="G60" s="118"/>
      <c r="H60" s="119"/>
      <c r="I60" s="119"/>
      <c r="J60" s="119"/>
      <c r="K60" s="119"/>
      <c r="L60" s="119"/>
      <c r="M60" s="119"/>
      <c r="N60" s="5">
        <f t="shared" si="32"/>
        <v>0</v>
      </c>
    </row>
    <row r="61" spans="1:14" s="38" customFormat="1" ht="15" thickBot="1">
      <c r="A61" s="331"/>
      <c r="B61" s="157" t="s">
        <v>55</v>
      </c>
      <c r="C61" s="195" t="s">
        <v>56</v>
      </c>
      <c r="D61" s="124"/>
      <c r="E61" s="124">
        <v>1200</v>
      </c>
      <c r="F61" s="126">
        <v>9600</v>
      </c>
      <c r="G61" s="207">
        <v>2</v>
      </c>
      <c r="H61" s="210">
        <v>3</v>
      </c>
      <c r="I61" s="210">
        <v>2</v>
      </c>
      <c r="J61" s="210">
        <v>3</v>
      </c>
      <c r="K61" s="210">
        <v>2</v>
      </c>
      <c r="L61" s="210">
        <v>3</v>
      </c>
      <c r="M61" s="210">
        <v>4</v>
      </c>
      <c r="N61" s="228">
        <f t="shared" si="32"/>
        <v>19</v>
      </c>
    </row>
    <row r="62" spans="1:14" s="38" customFormat="1" ht="15" hidden="1" thickBot="1">
      <c r="A62" s="331"/>
      <c r="B62" s="215" t="s">
        <v>41</v>
      </c>
      <c r="C62" s="197"/>
      <c r="D62" s="207"/>
      <c r="E62" s="207">
        <v>1125</v>
      </c>
      <c r="F62" s="208">
        <f>8*E62</f>
        <v>9000</v>
      </c>
      <c r="G62" s="207"/>
      <c r="H62" s="210"/>
      <c r="I62" s="210"/>
      <c r="J62" s="210"/>
      <c r="K62" s="210"/>
      <c r="L62" s="210"/>
      <c r="M62" s="210"/>
      <c r="N62" s="228">
        <f t="shared" si="32"/>
        <v>0</v>
      </c>
    </row>
    <row r="63" spans="1:14" s="38" customFormat="1" ht="15" thickTop="1">
      <c r="A63" s="331"/>
      <c r="B63" s="158" t="s">
        <v>79</v>
      </c>
      <c r="C63" s="196"/>
      <c r="D63" s="116"/>
      <c r="E63" s="116"/>
      <c r="F63" s="159"/>
      <c r="G63" s="118">
        <f>SUM(G54:G62)</f>
        <v>7</v>
      </c>
      <c r="H63" s="119">
        <f t="shared" ref="H63:M63" si="35">SUM(H54:H62)</f>
        <v>8</v>
      </c>
      <c r="I63" s="119">
        <f t="shared" si="35"/>
        <v>7</v>
      </c>
      <c r="J63" s="119">
        <f t="shared" si="35"/>
        <v>8</v>
      </c>
      <c r="K63" s="119">
        <f t="shared" si="35"/>
        <v>7</v>
      </c>
      <c r="L63" s="119">
        <f t="shared" si="35"/>
        <v>8</v>
      </c>
      <c r="M63" s="119">
        <f t="shared" si="35"/>
        <v>9</v>
      </c>
      <c r="N63" s="160">
        <f>SUM(N54:N62)</f>
        <v>54</v>
      </c>
    </row>
    <row r="64" spans="1:14" s="38" customFormat="1" ht="8.25" customHeight="1">
      <c r="A64" s="161"/>
      <c r="B64" s="162"/>
      <c r="C64" s="106"/>
      <c r="D64" s="127"/>
      <c r="E64" s="127"/>
      <c r="F64" s="129"/>
      <c r="G64" s="133"/>
      <c r="H64" s="134"/>
      <c r="I64" s="134"/>
      <c r="J64" s="134"/>
      <c r="K64" s="134"/>
      <c r="L64" s="134"/>
      <c r="M64" s="134"/>
      <c r="N64" s="139"/>
    </row>
    <row r="65" spans="1:14" s="38" customFormat="1" ht="15" hidden="1" customHeight="1">
      <c r="A65" s="335" t="s">
        <v>60</v>
      </c>
      <c r="B65" s="192" t="s">
        <v>61</v>
      </c>
      <c r="C65" s="193"/>
      <c r="D65" s="122"/>
      <c r="E65" s="122">
        <v>1375</v>
      </c>
      <c r="F65" s="105">
        <f t="shared" ref="F65:F66" si="36">E65*8</f>
        <v>11000</v>
      </c>
      <c r="G65" s="12"/>
      <c r="H65" s="101"/>
      <c r="I65" s="101"/>
      <c r="J65" s="101"/>
      <c r="K65" s="101"/>
      <c r="L65" s="101"/>
      <c r="M65" s="101"/>
      <c r="N65" s="121">
        <f>SUM(G65:M65)</f>
        <v>0</v>
      </c>
    </row>
    <row r="66" spans="1:14" s="38" customFormat="1">
      <c r="A66" s="331"/>
      <c r="B66" s="192" t="s">
        <v>62</v>
      </c>
      <c r="C66" s="193" t="s">
        <v>63</v>
      </c>
      <c r="D66" s="122"/>
      <c r="E66" s="122">
        <v>1500</v>
      </c>
      <c r="F66" s="105">
        <f t="shared" si="36"/>
        <v>12000</v>
      </c>
      <c r="G66" s="12"/>
      <c r="H66" s="101"/>
      <c r="I66" s="101"/>
      <c r="J66" s="101">
        <v>3</v>
      </c>
      <c r="K66" s="101">
        <v>10</v>
      </c>
      <c r="L66" s="101">
        <v>5</v>
      </c>
      <c r="M66" s="101">
        <v>2</v>
      </c>
      <c r="N66" s="121">
        <f>SUM(G66:M66)</f>
        <v>20</v>
      </c>
    </row>
    <row r="67" spans="1:14" s="38" customFormat="1" ht="15.75" hidden="1" customHeight="1" thickBot="1">
      <c r="A67" s="331"/>
      <c r="B67" s="194" t="s">
        <v>80</v>
      </c>
      <c r="C67" s="195"/>
      <c r="D67" s="124"/>
      <c r="E67" s="124">
        <v>1650</v>
      </c>
      <c r="F67" s="126">
        <f>E67*8</f>
        <v>13200</v>
      </c>
      <c r="G67" s="6"/>
      <c r="H67" s="125"/>
      <c r="I67" s="125"/>
      <c r="J67" s="125"/>
      <c r="K67" s="125"/>
      <c r="L67" s="125"/>
      <c r="M67" s="125"/>
      <c r="N67" s="7">
        <f>SUM(G67:M67)</f>
        <v>0</v>
      </c>
    </row>
    <row r="68" spans="1:14" s="17" customFormat="1" ht="15" thickBot="1">
      <c r="A68" s="333"/>
      <c r="B68" s="163" t="s">
        <v>81</v>
      </c>
      <c r="C68" s="164"/>
      <c r="D68" s="165"/>
      <c r="E68" s="165"/>
      <c r="F68" s="166"/>
      <c r="G68" s="165"/>
      <c r="H68" s="167"/>
      <c r="I68" s="167"/>
      <c r="J68" s="167"/>
      <c r="K68" s="167"/>
      <c r="L68" s="167"/>
      <c r="M68" s="167"/>
      <c r="N68" s="168">
        <f>SUM(N65:N67)</f>
        <v>20</v>
      </c>
    </row>
    <row r="69" spans="1:14" s="37" customFormat="1" ht="15" thickBot="1">
      <c r="A69" s="104"/>
      <c r="B69" s="169"/>
      <c r="C69" s="170"/>
      <c r="D69" s="171"/>
      <c r="E69" s="172"/>
      <c r="F69" s="173"/>
      <c r="G69" s="337" t="s">
        <v>82</v>
      </c>
      <c r="H69" s="337"/>
      <c r="I69" s="337"/>
      <c r="J69" s="337"/>
      <c r="K69" s="337"/>
      <c r="L69" s="337"/>
      <c r="M69" s="337"/>
      <c r="N69" s="174" t="s">
        <v>48</v>
      </c>
    </row>
    <row r="70" spans="1:14" s="38" customFormat="1" hidden="1">
      <c r="A70" s="330" t="s">
        <v>49</v>
      </c>
      <c r="B70" s="175" t="s">
        <v>40</v>
      </c>
      <c r="C70" s="191"/>
      <c r="D70" s="118"/>
      <c r="E70" s="118">
        <v>1750</v>
      </c>
      <c r="F70" s="120">
        <f>E70*8</f>
        <v>14000</v>
      </c>
      <c r="G70" s="118">
        <f t="shared" ref="G70:M78" si="37">G54*8</f>
        <v>0</v>
      </c>
      <c r="H70" s="119">
        <f t="shared" si="37"/>
        <v>0</v>
      </c>
      <c r="I70" s="119">
        <f t="shared" si="37"/>
        <v>0</v>
      </c>
      <c r="J70" s="119">
        <f t="shared" si="37"/>
        <v>0</v>
      </c>
      <c r="K70" s="119">
        <f t="shared" si="37"/>
        <v>0</v>
      </c>
      <c r="L70" s="119">
        <f t="shared" si="37"/>
        <v>0</v>
      </c>
      <c r="M70" s="119">
        <f t="shared" si="37"/>
        <v>0</v>
      </c>
      <c r="N70" s="5">
        <f t="shared" ref="N70:N78" si="38">SUM(G70:M70)</f>
        <v>0</v>
      </c>
    </row>
    <row r="71" spans="1:14" s="38" customFormat="1" hidden="1">
      <c r="A71" s="331"/>
      <c r="B71" s="156" t="s">
        <v>50</v>
      </c>
      <c r="C71" s="193"/>
      <c r="D71" s="122"/>
      <c r="E71" s="122">
        <v>1700</v>
      </c>
      <c r="F71" s="105">
        <f t="shared" ref="F71" si="39">E71*8</f>
        <v>13600</v>
      </c>
      <c r="G71" s="118">
        <f t="shared" si="37"/>
        <v>0</v>
      </c>
      <c r="H71" s="119">
        <f t="shared" si="37"/>
        <v>0</v>
      </c>
      <c r="I71" s="119">
        <f t="shared" si="37"/>
        <v>0</v>
      </c>
      <c r="J71" s="119">
        <f t="shared" si="37"/>
        <v>0</v>
      </c>
      <c r="K71" s="119">
        <f t="shared" si="37"/>
        <v>0</v>
      </c>
      <c r="L71" s="119">
        <f t="shared" si="37"/>
        <v>0</v>
      </c>
      <c r="M71" s="119">
        <f t="shared" si="37"/>
        <v>0</v>
      </c>
      <c r="N71" s="5">
        <f t="shared" si="38"/>
        <v>0</v>
      </c>
    </row>
    <row r="72" spans="1:14" s="38" customFormat="1">
      <c r="A72" s="331"/>
      <c r="B72" s="156" t="s">
        <v>51</v>
      </c>
      <c r="C72" s="193" t="s">
        <v>52</v>
      </c>
      <c r="D72" s="122"/>
      <c r="E72" s="122">
        <v>1750</v>
      </c>
      <c r="F72" s="105">
        <f>E72*8</f>
        <v>14000</v>
      </c>
      <c r="G72" s="122">
        <f t="shared" si="37"/>
        <v>40</v>
      </c>
      <c r="H72" s="101">
        <f t="shared" si="37"/>
        <v>40</v>
      </c>
      <c r="I72" s="101">
        <f t="shared" si="37"/>
        <v>40</v>
      </c>
      <c r="J72" s="101">
        <f t="shared" si="37"/>
        <v>40</v>
      </c>
      <c r="K72" s="101">
        <f t="shared" si="37"/>
        <v>40</v>
      </c>
      <c r="L72" s="101">
        <f t="shared" si="37"/>
        <v>40</v>
      </c>
      <c r="M72" s="101">
        <f t="shared" si="37"/>
        <v>40</v>
      </c>
      <c r="N72" s="229">
        <f t="shared" si="38"/>
        <v>280</v>
      </c>
    </row>
    <row r="73" spans="1:14" s="38" customFormat="1" hidden="1">
      <c r="A73" s="331"/>
      <c r="B73" s="156" t="s">
        <v>53</v>
      </c>
      <c r="C73" s="140"/>
      <c r="D73" s="122"/>
      <c r="E73" s="122">
        <v>1700</v>
      </c>
      <c r="F73" s="105">
        <f t="shared" ref="F73:F77" si="40">E73*8</f>
        <v>13600</v>
      </c>
      <c r="G73" s="118">
        <f t="shared" si="37"/>
        <v>0</v>
      </c>
      <c r="H73" s="119">
        <f t="shared" si="37"/>
        <v>0</v>
      </c>
      <c r="I73" s="119">
        <f t="shared" si="37"/>
        <v>0</v>
      </c>
      <c r="J73" s="119">
        <f t="shared" si="37"/>
        <v>0</v>
      </c>
      <c r="K73" s="119">
        <f t="shared" si="37"/>
        <v>0</v>
      </c>
      <c r="L73" s="119">
        <f t="shared" si="37"/>
        <v>0</v>
      </c>
      <c r="M73" s="119">
        <f t="shared" si="37"/>
        <v>0</v>
      </c>
      <c r="N73" s="5">
        <f t="shared" si="38"/>
        <v>0</v>
      </c>
    </row>
    <row r="74" spans="1:14" s="38" customFormat="1" hidden="1">
      <c r="A74" s="331"/>
      <c r="B74" s="156" t="s">
        <v>50</v>
      </c>
      <c r="C74" s="140"/>
      <c r="D74" s="122"/>
      <c r="E74" s="122">
        <v>1700</v>
      </c>
      <c r="F74" s="105">
        <f t="shared" si="40"/>
        <v>13600</v>
      </c>
      <c r="G74" s="118">
        <f t="shared" si="37"/>
        <v>0</v>
      </c>
      <c r="H74" s="119">
        <f t="shared" si="37"/>
        <v>0</v>
      </c>
      <c r="I74" s="119">
        <f t="shared" si="37"/>
        <v>0</v>
      </c>
      <c r="J74" s="119">
        <f t="shared" si="37"/>
        <v>0</v>
      </c>
      <c r="K74" s="119">
        <f t="shared" si="37"/>
        <v>0</v>
      </c>
      <c r="L74" s="119">
        <f t="shared" si="37"/>
        <v>0</v>
      </c>
      <c r="M74" s="119">
        <f t="shared" si="37"/>
        <v>0</v>
      </c>
      <c r="N74" s="5">
        <f t="shared" si="38"/>
        <v>0</v>
      </c>
    </row>
    <row r="75" spans="1:14" s="38" customFormat="1" hidden="1">
      <c r="A75" s="331"/>
      <c r="B75" s="156" t="s">
        <v>50</v>
      </c>
      <c r="C75" s="140"/>
      <c r="D75" s="122"/>
      <c r="E75" s="122">
        <v>1700</v>
      </c>
      <c r="F75" s="105">
        <f t="shared" si="40"/>
        <v>13600</v>
      </c>
      <c r="G75" s="118">
        <f t="shared" si="37"/>
        <v>0</v>
      </c>
      <c r="H75" s="119">
        <f t="shared" si="37"/>
        <v>0</v>
      </c>
      <c r="I75" s="119">
        <f t="shared" si="37"/>
        <v>0</v>
      </c>
      <c r="J75" s="119">
        <f t="shared" si="37"/>
        <v>0</v>
      </c>
      <c r="K75" s="119">
        <f t="shared" si="37"/>
        <v>0</v>
      </c>
      <c r="L75" s="119">
        <f t="shared" si="37"/>
        <v>0</v>
      </c>
      <c r="M75" s="119">
        <f t="shared" si="37"/>
        <v>0</v>
      </c>
      <c r="N75" s="5">
        <f t="shared" si="38"/>
        <v>0</v>
      </c>
    </row>
    <row r="76" spans="1:14" s="38" customFormat="1" hidden="1">
      <c r="A76" s="331"/>
      <c r="B76" s="156" t="s">
        <v>54</v>
      </c>
      <c r="C76" s="140"/>
      <c r="D76" s="122"/>
      <c r="E76" s="122">
        <v>1500</v>
      </c>
      <c r="F76" s="105">
        <f t="shared" si="40"/>
        <v>12000</v>
      </c>
      <c r="G76" s="118">
        <f t="shared" si="37"/>
        <v>0</v>
      </c>
      <c r="H76" s="119">
        <f t="shared" si="37"/>
        <v>0</v>
      </c>
      <c r="I76" s="119">
        <f t="shared" si="37"/>
        <v>0</v>
      </c>
      <c r="J76" s="119">
        <f t="shared" si="37"/>
        <v>0</v>
      </c>
      <c r="K76" s="119">
        <f t="shared" si="37"/>
        <v>0</v>
      </c>
      <c r="L76" s="119">
        <f t="shared" si="37"/>
        <v>0</v>
      </c>
      <c r="M76" s="119">
        <f t="shared" si="37"/>
        <v>0</v>
      </c>
      <c r="N76" s="5">
        <f t="shared" si="38"/>
        <v>0</v>
      </c>
    </row>
    <row r="77" spans="1:14" s="38" customFormat="1" ht="15" thickBot="1">
      <c r="A77" s="331"/>
      <c r="B77" s="157" t="s">
        <v>55</v>
      </c>
      <c r="C77" s="195" t="s">
        <v>56</v>
      </c>
      <c r="D77" s="124"/>
      <c r="E77" s="124">
        <v>1200</v>
      </c>
      <c r="F77" s="126">
        <f t="shared" si="40"/>
        <v>9600</v>
      </c>
      <c r="G77" s="207">
        <f t="shared" si="37"/>
        <v>16</v>
      </c>
      <c r="H77" s="210">
        <f t="shared" si="37"/>
        <v>24</v>
      </c>
      <c r="I77" s="210">
        <f t="shared" si="37"/>
        <v>16</v>
      </c>
      <c r="J77" s="210">
        <f t="shared" si="37"/>
        <v>24</v>
      </c>
      <c r="K77" s="210">
        <f t="shared" si="37"/>
        <v>16</v>
      </c>
      <c r="L77" s="210">
        <f t="shared" si="37"/>
        <v>24</v>
      </c>
      <c r="M77" s="210">
        <f t="shared" si="37"/>
        <v>32</v>
      </c>
      <c r="N77" s="228">
        <f t="shared" si="38"/>
        <v>152</v>
      </c>
    </row>
    <row r="78" spans="1:14" s="38" customFormat="1" ht="15" hidden="1" thickBot="1">
      <c r="A78" s="331"/>
      <c r="B78" s="215" t="s">
        <v>41</v>
      </c>
      <c r="C78" s="197"/>
      <c r="D78" s="207"/>
      <c r="E78" s="207">
        <v>1125</v>
      </c>
      <c r="F78" s="208">
        <f>8*E78</f>
        <v>9000</v>
      </c>
      <c r="G78" s="207">
        <f t="shared" si="37"/>
        <v>0</v>
      </c>
      <c r="H78" s="210">
        <f t="shared" si="37"/>
        <v>0</v>
      </c>
      <c r="I78" s="210">
        <f t="shared" si="37"/>
        <v>0</v>
      </c>
      <c r="J78" s="210">
        <f t="shared" si="37"/>
        <v>0</v>
      </c>
      <c r="K78" s="210">
        <f t="shared" si="37"/>
        <v>0</v>
      </c>
      <c r="L78" s="210">
        <f t="shared" si="37"/>
        <v>0</v>
      </c>
      <c r="M78" s="210">
        <f t="shared" si="37"/>
        <v>0</v>
      </c>
      <c r="N78" s="228">
        <f t="shared" si="38"/>
        <v>0</v>
      </c>
    </row>
    <row r="79" spans="1:14" s="38" customFormat="1" ht="15" thickTop="1">
      <c r="A79" s="331"/>
      <c r="B79" s="158" t="s">
        <v>79</v>
      </c>
      <c r="C79" s="196"/>
      <c r="D79" s="116"/>
      <c r="E79" s="116"/>
      <c r="F79" s="159"/>
      <c r="G79" s="118">
        <f>SUM(G70:G78)</f>
        <v>56</v>
      </c>
      <c r="H79" s="119">
        <f t="shared" ref="H79:M79" si="41">SUM(H70:H78)</f>
        <v>64</v>
      </c>
      <c r="I79" s="119">
        <f t="shared" si="41"/>
        <v>56</v>
      </c>
      <c r="J79" s="119">
        <f t="shared" si="41"/>
        <v>64</v>
      </c>
      <c r="K79" s="119">
        <f t="shared" si="41"/>
        <v>56</v>
      </c>
      <c r="L79" s="119">
        <f t="shared" si="41"/>
        <v>64</v>
      </c>
      <c r="M79" s="119">
        <f t="shared" si="41"/>
        <v>72</v>
      </c>
      <c r="N79" s="160">
        <f>SUM(N70:N78)</f>
        <v>432</v>
      </c>
    </row>
    <row r="80" spans="1:14" s="38" customFormat="1" ht="8.25" customHeight="1">
      <c r="A80" s="161"/>
      <c r="B80" s="162"/>
      <c r="C80" s="106"/>
      <c r="D80" s="127"/>
      <c r="E80" s="127"/>
      <c r="F80" s="129"/>
      <c r="G80" s="127"/>
      <c r="H80" s="128"/>
      <c r="I80" s="128"/>
      <c r="J80" s="128"/>
      <c r="K80" s="128"/>
      <c r="L80" s="128"/>
      <c r="M80" s="128"/>
      <c r="N80" s="130"/>
    </row>
    <row r="81" spans="1:14" s="38" customFormat="1" ht="15" hidden="1" customHeight="1">
      <c r="A81" s="335" t="s">
        <v>60</v>
      </c>
      <c r="B81" s="192" t="s">
        <v>61</v>
      </c>
      <c r="C81" s="193"/>
      <c r="D81" s="122"/>
      <c r="E81" s="122">
        <v>1375</v>
      </c>
      <c r="F81" s="105">
        <f t="shared" ref="F81:F82" si="42">E81*8</f>
        <v>11000</v>
      </c>
      <c r="G81" s="12">
        <f t="shared" ref="G81:M83" si="43">G65*8</f>
        <v>0</v>
      </c>
      <c r="H81" s="101">
        <f t="shared" si="43"/>
        <v>0</v>
      </c>
      <c r="I81" s="101">
        <f t="shared" si="43"/>
        <v>0</v>
      </c>
      <c r="J81" s="101">
        <f t="shared" si="43"/>
        <v>0</v>
      </c>
      <c r="K81" s="101">
        <f t="shared" si="43"/>
        <v>0</v>
      </c>
      <c r="L81" s="101">
        <f t="shared" si="43"/>
        <v>0</v>
      </c>
      <c r="M81" s="101">
        <f t="shared" si="43"/>
        <v>0</v>
      </c>
      <c r="N81" s="121">
        <f>SUM(G81:M81)</f>
        <v>0</v>
      </c>
    </row>
    <row r="82" spans="1:14" s="38" customFormat="1">
      <c r="A82" s="331"/>
      <c r="B82" s="192" t="s">
        <v>62</v>
      </c>
      <c r="C82" s="193" t="s">
        <v>63</v>
      </c>
      <c r="D82" s="122"/>
      <c r="E82" s="122">
        <v>1500</v>
      </c>
      <c r="F82" s="105">
        <f t="shared" si="42"/>
        <v>12000</v>
      </c>
      <c r="G82" s="12">
        <f t="shared" si="43"/>
        <v>0</v>
      </c>
      <c r="H82" s="101">
        <f t="shared" si="43"/>
        <v>0</v>
      </c>
      <c r="I82" s="101">
        <f t="shared" si="43"/>
        <v>0</v>
      </c>
      <c r="J82" s="101">
        <f t="shared" si="43"/>
        <v>24</v>
      </c>
      <c r="K82" s="101">
        <f t="shared" si="43"/>
        <v>80</v>
      </c>
      <c r="L82" s="101">
        <f t="shared" si="43"/>
        <v>40</v>
      </c>
      <c r="M82" s="101">
        <f t="shared" si="43"/>
        <v>16</v>
      </c>
      <c r="N82" s="121">
        <f>SUM(G82:M82)</f>
        <v>160</v>
      </c>
    </row>
    <row r="83" spans="1:14" s="38" customFormat="1" ht="15.75" hidden="1" customHeight="1" thickBot="1">
      <c r="A83" s="331"/>
      <c r="B83" s="194" t="s">
        <v>80</v>
      </c>
      <c r="C83" s="195"/>
      <c r="D83" s="124"/>
      <c r="E83" s="124">
        <v>1650</v>
      </c>
      <c r="F83" s="126">
        <f>E83*8</f>
        <v>13200</v>
      </c>
      <c r="G83" s="124">
        <f t="shared" si="43"/>
        <v>0</v>
      </c>
      <c r="H83" s="125">
        <f t="shared" si="43"/>
        <v>0</v>
      </c>
      <c r="I83" s="125">
        <f t="shared" si="43"/>
        <v>0</v>
      </c>
      <c r="J83" s="125">
        <f t="shared" si="43"/>
        <v>0</v>
      </c>
      <c r="K83" s="125">
        <f t="shared" si="43"/>
        <v>0</v>
      </c>
      <c r="L83" s="125">
        <f t="shared" si="43"/>
        <v>0</v>
      </c>
      <c r="M83" s="125">
        <f t="shared" si="43"/>
        <v>0</v>
      </c>
      <c r="N83" s="7">
        <f>SUM(G83:M83)</f>
        <v>0</v>
      </c>
    </row>
    <row r="84" spans="1:14" s="17" customFormat="1" ht="15" thickBot="1">
      <c r="A84" s="333"/>
      <c r="B84" s="163" t="s">
        <v>81</v>
      </c>
      <c r="C84" s="164"/>
      <c r="D84" s="165"/>
      <c r="E84" s="165"/>
      <c r="F84" s="166" t="s">
        <v>66</v>
      </c>
      <c r="G84" s="165">
        <f>SUM(G70:G80)</f>
        <v>112</v>
      </c>
      <c r="H84" s="167">
        <f>SUM(H70:H80)</f>
        <v>128</v>
      </c>
      <c r="I84" s="167">
        <f t="shared" ref="I84:L84" si="44">SUM(I70:I80)</f>
        <v>112</v>
      </c>
      <c r="J84" s="167">
        <f t="shared" si="44"/>
        <v>128</v>
      </c>
      <c r="K84" s="167">
        <f t="shared" si="44"/>
        <v>112</v>
      </c>
      <c r="L84" s="167">
        <f t="shared" si="44"/>
        <v>128</v>
      </c>
      <c r="M84" s="167">
        <f>SUM(M70:M80)</f>
        <v>144</v>
      </c>
      <c r="N84" s="168">
        <f>SUM(N81:N83)</f>
        <v>160</v>
      </c>
    </row>
    <row r="85" spans="1:14" ht="15" thickBot="1">
      <c r="A85" s="37"/>
    </row>
    <row r="86" spans="1:14" ht="15" thickBot="1">
      <c r="A86" s="176"/>
      <c r="B86" s="148" t="s">
        <v>83</v>
      </c>
      <c r="C86" s="114"/>
      <c r="D86" s="138"/>
      <c r="E86" s="177"/>
      <c r="F86" s="200"/>
      <c r="G86" s="332" t="s">
        <v>82</v>
      </c>
      <c r="H86" s="332"/>
      <c r="I86" s="332"/>
      <c r="J86" s="332"/>
      <c r="K86" s="332"/>
      <c r="L86" s="332"/>
      <c r="M86" s="332"/>
      <c r="N86" s="142"/>
    </row>
    <row r="87" spans="1:14" s="38" customFormat="1" hidden="1">
      <c r="A87" s="331" t="s">
        <v>49</v>
      </c>
      <c r="B87" s="175" t="s">
        <v>40</v>
      </c>
      <c r="C87" s="191" t="s">
        <v>68</v>
      </c>
      <c r="D87" s="118"/>
      <c r="E87" s="118">
        <v>1750</v>
      </c>
      <c r="F87" s="120">
        <f>E87*8</f>
        <v>14000</v>
      </c>
      <c r="G87" s="178"/>
      <c r="H87" s="179"/>
      <c r="I87" s="179"/>
      <c r="J87" s="179"/>
      <c r="K87" s="179"/>
      <c r="L87" s="179"/>
      <c r="M87" s="179"/>
      <c r="N87" s="112">
        <f t="shared" ref="N87:N95" si="45">SUM(G87:M87)</f>
        <v>0</v>
      </c>
    </row>
    <row r="88" spans="1:14" s="38" customFormat="1" hidden="1">
      <c r="A88" s="331"/>
      <c r="B88" s="156" t="s">
        <v>50</v>
      </c>
      <c r="C88" s="193" t="s">
        <v>69</v>
      </c>
      <c r="D88" s="122"/>
      <c r="E88" s="122">
        <v>1700</v>
      </c>
      <c r="F88" s="105">
        <f t="shared" ref="F88" si="46">E88*8</f>
        <v>13600</v>
      </c>
      <c r="G88" s="178"/>
      <c r="H88" s="179"/>
      <c r="I88" s="179"/>
      <c r="J88" s="179"/>
      <c r="K88" s="179"/>
      <c r="L88" s="179"/>
      <c r="M88" s="179"/>
      <c r="N88" s="112">
        <f t="shared" si="45"/>
        <v>0</v>
      </c>
    </row>
    <row r="89" spans="1:14" s="38" customFormat="1">
      <c r="A89" s="331"/>
      <c r="B89" s="156" t="s">
        <v>51</v>
      </c>
      <c r="C89" s="193" t="s">
        <v>52</v>
      </c>
      <c r="D89" s="122"/>
      <c r="E89" s="122">
        <v>1750</v>
      </c>
      <c r="F89" s="105">
        <f>E89*8</f>
        <v>14000</v>
      </c>
      <c r="G89" s="219">
        <v>46.7</v>
      </c>
      <c r="H89" s="220"/>
      <c r="I89" s="220">
        <v>4.5</v>
      </c>
      <c r="J89" s="220">
        <v>24.25</v>
      </c>
      <c r="K89" s="220">
        <v>8.75</v>
      </c>
      <c r="L89" s="220"/>
      <c r="M89" s="220"/>
      <c r="N89" s="221">
        <f t="shared" si="45"/>
        <v>84.2</v>
      </c>
    </row>
    <row r="90" spans="1:14" s="38" customFormat="1" hidden="1">
      <c r="A90" s="331"/>
      <c r="B90" s="156" t="s">
        <v>53</v>
      </c>
      <c r="C90" s="140" t="s">
        <v>70</v>
      </c>
      <c r="D90" s="122"/>
      <c r="E90" s="122">
        <v>1700</v>
      </c>
      <c r="F90" s="105">
        <f t="shared" ref="F90:F94" si="47">E90*8</f>
        <v>13600</v>
      </c>
      <c r="G90" s="178"/>
      <c r="H90" s="179"/>
      <c r="I90" s="179"/>
      <c r="J90" s="179"/>
      <c r="K90" s="179"/>
      <c r="L90" s="179"/>
      <c r="M90" s="179"/>
      <c r="N90" s="112">
        <f t="shared" si="45"/>
        <v>0</v>
      </c>
    </row>
    <row r="91" spans="1:14" s="38" customFormat="1" hidden="1">
      <c r="A91" s="331"/>
      <c r="B91" s="156" t="s">
        <v>50</v>
      </c>
      <c r="C91" s="140" t="s">
        <v>37</v>
      </c>
      <c r="D91" s="122"/>
      <c r="E91" s="122">
        <v>1700</v>
      </c>
      <c r="F91" s="105">
        <f t="shared" si="47"/>
        <v>13600</v>
      </c>
      <c r="G91" s="178"/>
      <c r="H91" s="179"/>
      <c r="I91" s="179"/>
      <c r="J91" s="179"/>
      <c r="K91" s="179"/>
      <c r="L91" s="179"/>
      <c r="M91" s="179"/>
      <c r="N91" s="112">
        <f t="shared" si="45"/>
        <v>0</v>
      </c>
    </row>
    <row r="92" spans="1:14" s="38" customFormat="1" hidden="1">
      <c r="A92" s="331"/>
      <c r="B92" s="156" t="s">
        <v>50</v>
      </c>
      <c r="C92" s="140" t="s">
        <v>37</v>
      </c>
      <c r="D92" s="122"/>
      <c r="E92" s="122">
        <v>1700</v>
      </c>
      <c r="F92" s="105">
        <f t="shared" si="47"/>
        <v>13600</v>
      </c>
      <c r="G92" s="178"/>
      <c r="H92" s="179"/>
      <c r="I92" s="179"/>
      <c r="J92" s="179"/>
      <c r="K92" s="179"/>
      <c r="L92" s="179"/>
      <c r="M92" s="179"/>
      <c r="N92" s="112">
        <f t="shared" si="45"/>
        <v>0</v>
      </c>
    </row>
    <row r="93" spans="1:14" s="38" customFormat="1" hidden="1">
      <c r="A93" s="331"/>
      <c r="B93" s="156" t="s">
        <v>54</v>
      </c>
      <c r="C93" s="140" t="s">
        <v>37</v>
      </c>
      <c r="D93" s="122"/>
      <c r="E93" s="122">
        <v>1500</v>
      </c>
      <c r="F93" s="105">
        <f t="shared" si="47"/>
        <v>12000</v>
      </c>
      <c r="G93" s="178"/>
      <c r="H93" s="179"/>
      <c r="I93" s="179"/>
      <c r="J93" s="179"/>
      <c r="K93" s="179"/>
      <c r="L93" s="179"/>
      <c r="M93" s="179"/>
      <c r="N93" s="112">
        <f t="shared" si="45"/>
        <v>0</v>
      </c>
    </row>
    <row r="94" spans="1:14" s="38" customFormat="1" ht="15" thickBot="1">
      <c r="A94" s="331"/>
      <c r="B94" s="157" t="s">
        <v>54</v>
      </c>
      <c r="C94" s="195" t="s">
        <v>56</v>
      </c>
      <c r="D94" s="124"/>
      <c r="E94" s="124">
        <v>1500</v>
      </c>
      <c r="F94" s="126">
        <f t="shared" si="47"/>
        <v>12000</v>
      </c>
      <c r="G94" s="216">
        <v>0</v>
      </c>
      <c r="H94" s="217"/>
      <c r="I94" s="217">
        <v>0</v>
      </c>
      <c r="J94" s="217">
        <v>0</v>
      </c>
      <c r="K94" s="217">
        <v>0</v>
      </c>
      <c r="L94" s="217"/>
      <c r="M94" s="217"/>
      <c r="N94" s="218">
        <f t="shared" si="45"/>
        <v>0</v>
      </c>
    </row>
    <row r="95" spans="1:14" s="38" customFormat="1" ht="15" hidden="1" thickBot="1">
      <c r="A95" s="331"/>
      <c r="B95" s="215" t="s">
        <v>41</v>
      </c>
      <c r="C95" s="197" t="s">
        <v>71</v>
      </c>
      <c r="D95" s="207"/>
      <c r="E95" s="207">
        <v>1125</v>
      </c>
      <c r="F95" s="208">
        <f>8*E95</f>
        <v>9000</v>
      </c>
      <c r="G95" s="216"/>
      <c r="H95" s="217"/>
      <c r="I95" s="217"/>
      <c r="J95" s="217"/>
      <c r="K95" s="217"/>
      <c r="L95" s="217"/>
      <c r="M95" s="217"/>
      <c r="N95" s="218">
        <f t="shared" si="45"/>
        <v>0</v>
      </c>
    </row>
    <row r="96" spans="1:14" s="38" customFormat="1" ht="8.25" customHeight="1" thickTop="1">
      <c r="A96" s="331"/>
      <c r="B96" s="162"/>
      <c r="C96" s="106"/>
      <c r="D96" s="127"/>
      <c r="E96" s="127"/>
      <c r="F96" s="129"/>
      <c r="G96" s="133"/>
      <c r="H96" s="134"/>
      <c r="I96" s="134"/>
      <c r="J96" s="134"/>
      <c r="K96" s="134"/>
      <c r="L96" s="134"/>
      <c r="M96" s="134"/>
      <c r="N96" s="141"/>
    </row>
    <row r="97" spans="1:14" s="17" customFormat="1" ht="15" thickBot="1">
      <c r="A97" s="333"/>
      <c r="B97" s="180" t="s">
        <v>16</v>
      </c>
      <c r="C97" s="107"/>
      <c r="D97" s="131"/>
      <c r="E97" s="131"/>
      <c r="F97" s="132" t="s">
        <v>66</v>
      </c>
      <c r="G97" s="108">
        <f t="shared" ref="G97:M97" si="48">SUM(G87:G96)</f>
        <v>46.7</v>
      </c>
      <c r="H97" s="109">
        <f t="shared" si="48"/>
        <v>0</v>
      </c>
      <c r="I97" s="109">
        <f t="shared" ref="I97:L97" si="49">SUM(I87:I96)</f>
        <v>4.5</v>
      </c>
      <c r="J97" s="109">
        <f t="shared" si="49"/>
        <v>24.25</v>
      </c>
      <c r="K97" s="109">
        <f t="shared" si="49"/>
        <v>8.75</v>
      </c>
      <c r="L97" s="109">
        <f t="shared" si="49"/>
        <v>0</v>
      </c>
      <c r="M97" s="109">
        <f t="shared" si="48"/>
        <v>0</v>
      </c>
      <c r="N97" s="110">
        <f>SUM(N87:N96)</f>
        <v>84.2</v>
      </c>
    </row>
    <row r="98" spans="1:14" ht="15" thickBot="1">
      <c r="A98" s="135"/>
      <c r="B98" s="181"/>
      <c r="C98" s="115"/>
      <c r="D98" s="111"/>
      <c r="E98" s="182"/>
      <c r="F98" s="111"/>
      <c r="G98" s="334" t="s">
        <v>84</v>
      </c>
      <c r="H98" s="334"/>
      <c r="I98" s="334"/>
      <c r="J98" s="334"/>
      <c r="K98" s="334"/>
      <c r="L98" s="334"/>
      <c r="M98" s="334"/>
      <c r="N98" s="183"/>
    </row>
    <row r="99" spans="1:14" hidden="1">
      <c r="A99" s="331" t="s">
        <v>49</v>
      </c>
      <c r="B99" s="175" t="s">
        <v>40</v>
      </c>
      <c r="C99" s="191" t="s">
        <v>68</v>
      </c>
      <c r="D99" s="118"/>
      <c r="E99" s="118">
        <v>1750</v>
      </c>
      <c r="F99" s="120">
        <f>E99*8</f>
        <v>14000</v>
      </c>
      <c r="G99" s="184" t="str">
        <f t="shared" ref="G99:M107" si="50">IF(G87="","",G87-G70)</f>
        <v/>
      </c>
      <c r="H99" s="185" t="str">
        <f t="shared" si="50"/>
        <v/>
      </c>
      <c r="I99" s="185" t="str">
        <f t="shared" ref="I99:L99" si="51">IF(I87="","",I87-I70)</f>
        <v/>
      </c>
      <c r="J99" s="185" t="str">
        <f t="shared" si="51"/>
        <v/>
      </c>
      <c r="K99" s="185" t="str">
        <f t="shared" si="51"/>
        <v/>
      </c>
      <c r="L99" s="185" t="str">
        <f t="shared" si="51"/>
        <v/>
      </c>
      <c r="M99" s="185" t="str">
        <f t="shared" si="50"/>
        <v/>
      </c>
      <c r="N99" s="186">
        <f t="shared" ref="N99:N107" si="52">SUM(G99:M99)</f>
        <v>0</v>
      </c>
    </row>
    <row r="100" spans="1:14" hidden="1">
      <c r="A100" s="331"/>
      <c r="B100" s="156" t="s">
        <v>50</v>
      </c>
      <c r="C100" s="193" t="s">
        <v>69</v>
      </c>
      <c r="D100" s="122"/>
      <c r="E100" s="122">
        <v>1700</v>
      </c>
      <c r="F100" s="105">
        <f t="shared" ref="F100" si="53">E100*8</f>
        <v>13600</v>
      </c>
      <c r="G100" s="184" t="str">
        <f t="shared" si="50"/>
        <v/>
      </c>
      <c r="H100" s="185" t="str">
        <f t="shared" si="50"/>
        <v/>
      </c>
      <c r="I100" s="185" t="str">
        <f t="shared" ref="I100:L100" si="54">IF(I88="","",I88-I71)</f>
        <v/>
      </c>
      <c r="J100" s="185" t="str">
        <f t="shared" si="54"/>
        <v/>
      </c>
      <c r="K100" s="185" t="str">
        <f t="shared" si="54"/>
        <v/>
      </c>
      <c r="L100" s="185" t="str">
        <f t="shared" si="54"/>
        <v/>
      </c>
      <c r="M100" s="185" t="str">
        <f t="shared" si="50"/>
        <v/>
      </c>
      <c r="N100" s="186">
        <f t="shared" si="52"/>
        <v>0</v>
      </c>
    </row>
    <row r="101" spans="1:14">
      <c r="A101" s="331"/>
      <c r="B101" s="156" t="s">
        <v>51</v>
      </c>
      <c r="C101" s="193" t="s">
        <v>52</v>
      </c>
      <c r="D101" s="122"/>
      <c r="E101" s="122">
        <v>1750</v>
      </c>
      <c r="F101" s="105">
        <f>E101*8</f>
        <v>14000</v>
      </c>
      <c r="G101" s="225">
        <f t="shared" si="50"/>
        <v>6.7000000000000028</v>
      </c>
      <c r="H101" s="226" t="str">
        <f t="shared" si="50"/>
        <v/>
      </c>
      <c r="I101" s="226">
        <f t="shared" ref="I101:L101" si="55">IF(I89="","",I89-I72)</f>
        <v>-35.5</v>
      </c>
      <c r="J101" s="226">
        <f t="shared" si="55"/>
        <v>-15.75</v>
      </c>
      <c r="K101" s="226">
        <f t="shared" si="55"/>
        <v>-31.25</v>
      </c>
      <c r="L101" s="226" t="str">
        <f t="shared" si="55"/>
        <v/>
      </c>
      <c r="M101" s="226" t="str">
        <f t="shared" si="50"/>
        <v/>
      </c>
      <c r="N101" s="227">
        <f t="shared" si="52"/>
        <v>-75.8</v>
      </c>
    </row>
    <row r="102" spans="1:14" hidden="1">
      <c r="A102" s="331"/>
      <c r="B102" s="156" t="s">
        <v>53</v>
      </c>
      <c r="C102" s="140" t="s">
        <v>70</v>
      </c>
      <c r="D102" s="122"/>
      <c r="E102" s="122">
        <v>1700</v>
      </c>
      <c r="F102" s="105">
        <f t="shared" ref="F102:F106" si="56">E102*8</f>
        <v>13600</v>
      </c>
      <c r="G102" s="184" t="str">
        <f t="shared" si="50"/>
        <v/>
      </c>
      <c r="H102" s="185" t="str">
        <f t="shared" si="50"/>
        <v/>
      </c>
      <c r="I102" s="185" t="str">
        <f t="shared" ref="I102:L102" si="57">IF(I90="","",I90-I73)</f>
        <v/>
      </c>
      <c r="J102" s="185" t="str">
        <f t="shared" si="57"/>
        <v/>
      </c>
      <c r="K102" s="185" t="str">
        <f t="shared" si="57"/>
        <v/>
      </c>
      <c r="L102" s="185" t="str">
        <f t="shared" si="57"/>
        <v/>
      </c>
      <c r="M102" s="185" t="str">
        <f t="shared" si="50"/>
        <v/>
      </c>
      <c r="N102" s="186">
        <f t="shared" si="52"/>
        <v>0</v>
      </c>
    </row>
    <row r="103" spans="1:14" hidden="1">
      <c r="A103" s="331"/>
      <c r="B103" s="156" t="s">
        <v>50</v>
      </c>
      <c r="C103" s="140" t="s">
        <v>37</v>
      </c>
      <c r="D103" s="122"/>
      <c r="E103" s="122">
        <v>1700</v>
      </c>
      <c r="F103" s="105">
        <f t="shared" si="56"/>
        <v>13600</v>
      </c>
      <c r="G103" s="184" t="str">
        <f t="shared" si="50"/>
        <v/>
      </c>
      <c r="H103" s="185" t="str">
        <f t="shared" si="50"/>
        <v/>
      </c>
      <c r="I103" s="185" t="str">
        <f t="shared" ref="I103:L103" si="58">IF(I91="","",I91-I74)</f>
        <v/>
      </c>
      <c r="J103" s="185" t="str">
        <f t="shared" si="58"/>
        <v/>
      </c>
      <c r="K103" s="185" t="str">
        <f t="shared" si="58"/>
        <v/>
      </c>
      <c r="L103" s="185" t="str">
        <f t="shared" si="58"/>
        <v/>
      </c>
      <c r="M103" s="185" t="str">
        <f t="shared" si="50"/>
        <v/>
      </c>
      <c r="N103" s="186">
        <f t="shared" si="52"/>
        <v>0</v>
      </c>
    </row>
    <row r="104" spans="1:14" hidden="1">
      <c r="A104" s="331"/>
      <c r="B104" s="156" t="s">
        <v>50</v>
      </c>
      <c r="C104" s="140" t="s">
        <v>37</v>
      </c>
      <c r="D104" s="122"/>
      <c r="E104" s="122">
        <v>1700</v>
      </c>
      <c r="F104" s="105">
        <f t="shared" si="56"/>
        <v>13600</v>
      </c>
      <c r="G104" s="184" t="str">
        <f t="shared" si="50"/>
        <v/>
      </c>
      <c r="H104" s="185" t="str">
        <f t="shared" si="50"/>
        <v/>
      </c>
      <c r="I104" s="185" t="str">
        <f t="shared" ref="I104:L104" si="59">IF(I92="","",I92-I75)</f>
        <v/>
      </c>
      <c r="J104" s="185" t="str">
        <f t="shared" si="59"/>
        <v/>
      </c>
      <c r="K104" s="185" t="str">
        <f t="shared" si="59"/>
        <v/>
      </c>
      <c r="L104" s="185" t="str">
        <f t="shared" si="59"/>
        <v/>
      </c>
      <c r="M104" s="185" t="str">
        <f t="shared" si="50"/>
        <v/>
      </c>
      <c r="N104" s="186">
        <f t="shared" si="52"/>
        <v>0</v>
      </c>
    </row>
    <row r="105" spans="1:14" hidden="1">
      <c r="A105" s="331"/>
      <c r="B105" s="156" t="s">
        <v>54</v>
      </c>
      <c r="C105" s="140" t="s">
        <v>37</v>
      </c>
      <c r="D105" s="122"/>
      <c r="E105" s="122">
        <v>1500</v>
      </c>
      <c r="F105" s="105">
        <f t="shared" si="56"/>
        <v>12000</v>
      </c>
      <c r="G105" s="184" t="str">
        <f t="shared" si="50"/>
        <v/>
      </c>
      <c r="H105" s="185" t="str">
        <f t="shared" si="50"/>
        <v/>
      </c>
      <c r="I105" s="185" t="str">
        <f t="shared" ref="I105:L105" si="60">IF(I93="","",I93-I76)</f>
        <v/>
      </c>
      <c r="J105" s="185" t="str">
        <f t="shared" si="60"/>
        <v/>
      </c>
      <c r="K105" s="185" t="str">
        <f t="shared" si="60"/>
        <v/>
      </c>
      <c r="L105" s="185" t="str">
        <f t="shared" si="60"/>
        <v/>
      </c>
      <c r="M105" s="185" t="str">
        <f t="shared" si="50"/>
        <v/>
      </c>
      <c r="N105" s="186">
        <f t="shared" si="52"/>
        <v>0</v>
      </c>
    </row>
    <row r="106" spans="1:14" ht="15" thickBot="1">
      <c r="A106" s="331"/>
      <c r="B106" s="157" t="s">
        <v>54</v>
      </c>
      <c r="C106" s="195" t="s">
        <v>56</v>
      </c>
      <c r="D106" s="124"/>
      <c r="E106" s="124">
        <v>1500</v>
      </c>
      <c r="F106" s="126">
        <f t="shared" si="56"/>
        <v>12000</v>
      </c>
      <c r="G106" s="222">
        <f t="shared" si="50"/>
        <v>-16</v>
      </c>
      <c r="H106" s="223" t="str">
        <f t="shared" si="50"/>
        <v/>
      </c>
      <c r="I106" s="223">
        <f t="shared" ref="I106:L106" si="61">IF(I94="","",I94-I77)</f>
        <v>-16</v>
      </c>
      <c r="J106" s="223">
        <f t="shared" si="61"/>
        <v>-24</v>
      </c>
      <c r="K106" s="223">
        <f t="shared" si="61"/>
        <v>-16</v>
      </c>
      <c r="L106" s="223" t="str">
        <f t="shared" si="61"/>
        <v/>
      </c>
      <c r="M106" s="223" t="str">
        <f t="shared" si="50"/>
        <v/>
      </c>
      <c r="N106" s="224">
        <f t="shared" si="52"/>
        <v>-72</v>
      </c>
    </row>
    <row r="107" spans="1:14" ht="15" hidden="1" thickBot="1">
      <c r="A107" s="331"/>
      <c r="B107" s="215" t="s">
        <v>41</v>
      </c>
      <c r="C107" s="197" t="s">
        <v>71</v>
      </c>
      <c r="D107" s="207"/>
      <c r="E107" s="207">
        <v>1125</v>
      </c>
      <c r="F107" s="208">
        <f>8*E107</f>
        <v>9000</v>
      </c>
      <c r="G107" s="222" t="str">
        <f t="shared" si="50"/>
        <v/>
      </c>
      <c r="H107" s="223" t="str">
        <f t="shared" si="50"/>
        <v/>
      </c>
      <c r="I107" s="223" t="str">
        <f t="shared" ref="I107:L107" si="62">IF(I95="","",I95-I78)</f>
        <v/>
      </c>
      <c r="J107" s="223" t="str">
        <f t="shared" si="62"/>
        <v/>
      </c>
      <c r="K107" s="223" t="str">
        <f t="shared" si="62"/>
        <v/>
      </c>
      <c r="L107" s="223" t="str">
        <f t="shared" si="62"/>
        <v/>
      </c>
      <c r="M107" s="223" t="str">
        <f t="shared" si="50"/>
        <v/>
      </c>
      <c r="N107" s="224">
        <f t="shared" si="52"/>
        <v>0</v>
      </c>
    </row>
    <row r="108" spans="1:14" s="38" customFormat="1" ht="8.25" customHeight="1" thickTop="1">
      <c r="A108" s="331"/>
      <c r="B108" s="162"/>
      <c r="C108" s="106"/>
      <c r="D108" s="127"/>
      <c r="E108" s="127"/>
      <c r="F108" s="129"/>
      <c r="G108" s="133"/>
      <c r="H108" s="134"/>
      <c r="I108" s="134"/>
      <c r="J108" s="134"/>
      <c r="K108" s="134"/>
      <c r="L108" s="134"/>
      <c r="M108" s="134"/>
      <c r="N108" s="141"/>
    </row>
    <row r="109" spans="1:14" ht="15" thickBot="1">
      <c r="A109" s="333"/>
      <c r="B109" s="180" t="s">
        <v>16</v>
      </c>
      <c r="C109" s="107"/>
      <c r="D109" s="131"/>
      <c r="E109" s="131"/>
      <c r="F109" s="132" t="s">
        <v>66</v>
      </c>
      <c r="G109" s="187">
        <f t="shared" ref="G109:N109" si="63">SUM(G99:G108)</f>
        <v>-9.2999999999999972</v>
      </c>
      <c r="H109" s="188">
        <f t="shared" si="63"/>
        <v>0</v>
      </c>
      <c r="I109" s="188">
        <f t="shared" ref="I109:L109" si="64">SUM(I99:I108)</f>
        <v>-51.5</v>
      </c>
      <c r="J109" s="188">
        <f t="shared" si="64"/>
        <v>-39.75</v>
      </c>
      <c r="K109" s="188">
        <f t="shared" si="64"/>
        <v>-47.25</v>
      </c>
      <c r="L109" s="188">
        <f t="shared" si="64"/>
        <v>0</v>
      </c>
      <c r="M109" s="188">
        <f t="shared" si="63"/>
        <v>0</v>
      </c>
      <c r="N109" s="189">
        <f t="shared" si="63"/>
        <v>-147.80000000000001</v>
      </c>
    </row>
    <row r="110" spans="1:14">
      <c r="A110" s="38"/>
    </row>
    <row r="111" spans="1:14">
      <c r="A111" s="38"/>
    </row>
    <row r="112" spans="1:14">
      <c r="A112" s="38"/>
    </row>
    <row r="113" spans="1:1">
      <c r="A113" s="38"/>
    </row>
    <row r="114" spans="1:1">
      <c r="A114" s="38"/>
    </row>
  </sheetData>
  <mergeCells count="46">
    <mergeCell ref="M3:M4"/>
    <mergeCell ref="N3:N4"/>
    <mergeCell ref="G25:H25"/>
    <mergeCell ref="I25:M25"/>
    <mergeCell ref="J3:J4"/>
    <mergeCell ref="K3:K4"/>
    <mergeCell ref="L3:L4"/>
    <mergeCell ref="A5:A16"/>
    <mergeCell ref="A18:A22"/>
    <mergeCell ref="G3:G4"/>
    <mergeCell ref="H3:H4"/>
    <mergeCell ref="I3:I4"/>
    <mergeCell ref="A3:A4"/>
    <mergeCell ref="B3:B4"/>
    <mergeCell ref="C3:C4"/>
    <mergeCell ref="D3:D4"/>
    <mergeCell ref="E3:E4"/>
    <mergeCell ref="F3:F4"/>
    <mergeCell ref="N27:N28"/>
    <mergeCell ref="I27:I28"/>
    <mergeCell ref="J27:J28"/>
    <mergeCell ref="K27:K28"/>
    <mergeCell ref="A29:A39"/>
    <mergeCell ref="A27:A28"/>
    <mergeCell ref="B27:B28"/>
    <mergeCell ref="C27:C28"/>
    <mergeCell ref="D27:D28"/>
    <mergeCell ref="E27:E28"/>
    <mergeCell ref="F27:F28"/>
    <mergeCell ref="A42:A46"/>
    <mergeCell ref="G27:G28"/>
    <mergeCell ref="H27:H28"/>
    <mergeCell ref="L27:L28"/>
    <mergeCell ref="M27:M28"/>
    <mergeCell ref="G53:M53"/>
    <mergeCell ref="A54:A63"/>
    <mergeCell ref="G69:M69"/>
    <mergeCell ref="G49:H49"/>
    <mergeCell ref="I49:M49"/>
    <mergeCell ref="A65:A68"/>
    <mergeCell ref="A70:A79"/>
    <mergeCell ref="G86:M86"/>
    <mergeCell ref="A87:A97"/>
    <mergeCell ref="G98:M98"/>
    <mergeCell ref="A99:A109"/>
    <mergeCell ref="A81:A84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55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C6FB887D7C904F86A1154F6611AAA6" ma:contentTypeVersion="5" ma:contentTypeDescription="Vytvoří nový dokument" ma:contentTypeScope="" ma:versionID="61cad05e03b2ca0e6ee7c20c138738e8">
  <xsd:schema xmlns:xsd="http://www.w3.org/2001/XMLSchema" xmlns:xs="http://www.w3.org/2001/XMLSchema" xmlns:p="http://schemas.microsoft.com/office/2006/metadata/properties" xmlns:ns2="9773244b-d213-4b9c-979e-1f00e4dcc395" xmlns:ns3="94e1d4a3-f75a-4bcb-960d-7de1ca056e2e" targetNamespace="http://schemas.microsoft.com/office/2006/metadata/properties" ma:root="true" ma:fieldsID="bc0bb60f9e3d36ebad388469054982de" ns2:_="" ns3:_="">
    <xsd:import namespace="9773244b-d213-4b9c-979e-1f00e4dcc395"/>
    <xsd:import namespace="94e1d4a3-f75a-4bcb-960d-7de1ca056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73244b-d213-4b9c-979e-1f00e4dcc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1d4a3-f75a-4bcb-960d-7de1ca056e2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C00864-1223-4457-B0CD-65B2AD9BDE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73244b-d213-4b9c-979e-1f00e4dcc395"/>
    <ds:schemaRef ds:uri="94e1d4a3-f75a-4bcb-960d-7de1ca056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D86E5A-E4E4-4B8B-84D0-B3CB56EB4F2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8DE2247-BD77-4758-ACB7-84BF3B8E95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Výkaz 3rd party</vt:lpstr>
      <vt:lpstr>Výkaz EXT</vt:lpstr>
      <vt:lpstr>Srovnávací tabulka</vt:lpstr>
      <vt:lpstr>'Výkaz 3rd party'!Názvy_tisku</vt:lpstr>
      <vt:lpstr>'Výkaz EXT'!Oblast_tisku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Paroubek</dc:creator>
  <cp:keywords/>
  <dc:description/>
  <cp:lastModifiedBy>H&amp;P</cp:lastModifiedBy>
  <cp:revision/>
  <dcterms:created xsi:type="dcterms:W3CDTF">2017-01-05T13:28:38Z</dcterms:created>
  <dcterms:modified xsi:type="dcterms:W3CDTF">2023-08-24T10:19:59Z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0x01010074C6FB887D7C904F86A1154F6611AAA6</vt:lpwstr>
  </property>
  <property fmtid="{D5CDD505-2E9C-101B-9397-08002B2CF9AE}" pid="3" name="Order">
    <vt:r8>21900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